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MaliskovaL\heralec\"/>
    </mc:Choice>
  </mc:AlternateContent>
  <bookViews>
    <workbookView xWindow="0" yWindow="0" windowWidth="0" windowHeight="0"/>
  </bookViews>
  <sheets>
    <sheet name="Rekapitulace stavby" sheetId="1" r:id="rId1"/>
    <sheet name="3083-19-1 - SO-03 Úprava ..." sheetId="2" r:id="rId2"/>
    <sheet name="3083-19-2 - SO-04 Úprava ..." sheetId="3" r:id="rId3"/>
    <sheet name="3083-19-3 - Přístup na st..." sheetId="4" r:id="rId4"/>
    <sheet name="3083-19-4 - Vedlejší rozp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'3083-19-1 - SO-03 Úprava ...'!$C$82:$K$292</definedName>
    <definedName name="_xlnm.Print_Area" localSheetId="1">'3083-19-1 - SO-03 Úprava ...'!$C$4:$J$39,'3083-19-1 - SO-03 Úprava ...'!$C$45:$J$64,'3083-19-1 - SO-03 Úprava ...'!$C$70:$K$292</definedName>
    <definedName name="_xlnm.Print_Titles" localSheetId="1">'3083-19-1 - SO-03 Úprava ...'!$82:$82</definedName>
    <definedName name="_xlnm._FilterDatabase" localSheetId="2" hidden="1">'3083-19-2 - SO-04 Úprava ...'!$C$89:$K$425</definedName>
    <definedName name="_xlnm.Print_Area" localSheetId="2">'3083-19-2 - SO-04 Úprava ...'!$C$4:$J$39,'3083-19-2 - SO-04 Úprava ...'!$C$45:$J$71,'3083-19-2 - SO-04 Úprava ...'!$C$77:$K$425</definedName>
    <definedName name="_xlnm.Print_Titles" localSheetId="2">'3083-19-2 - SO-04 Úprava ...'!$89:$89</definedName>
    <definedName name="_xlnm._FilterDatabase" localSheetId="3" hidden="1">'3083-19-3 - Přístup na st...'!$C$86:$K$151</definedName>
    <definedName name="_xlnm.Print_Area" localSheetId="3">'3083-19-3 - Přístup na st...'!$C$4:$J$39,'3083-19-3 - Přístup na st...'!$C$45:$J$68,'3083-19-3 - Přístup na st...'!$C$74:$K$151</definedName>
    <definedName name="_xlnm.Print_Titles" localSheetId="3">'3083-19-3 - Přístup na st...'!$86:$86</definedName>
    <definedName name="_xlnm._FilterDatabase" localSheetId="4" hidden="1">'3083-19-4 - Vedlejší rozp...'!$C$83:$K$116</definedName>
    <definedName name="_xlnm.Print_Area" localSheetId="4">'3083-19-4 - Vedlejší rozp...'!$C$4:$J$39,'3083-19-4 - Vedlejší rozp...'!$C$45:$J$65,'3083-19-4 - Vedlejší rozp...'!$C$71:$K$116</definedName>
    <definedName name="_xlnm.Print_Titles" localSheetId="4">'3083-19-4 - Vedlejší rozp...'!$83:$83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4"/>
  <c r="BH114"/>
  <c r="BG114"/>
  <c r="BF114"/>
  <c r="T114"/>
  <c r="T113"/>
  <c r="R114"/>
  <c r="R113"/>
  <c r="P114"/>
  <c r="P113"/>
  <c r="BI110"/>
  <c r="BH110"/>
  <c r="BG110"/>
  <c r="BF110"/>
  <c r="T110"/>
  <c r="T109"/>
  <c r="R110"/>
  <c r="R109"/>
  <c r="P110"/>
  <c r="P109"/>
  <c r="BI106"/>
  <c r="BH106"/>
  <c r="BG106"/>
  <c r="BF106"/>
  <c r="T106"/>
  <c r="T105"/>
  <c r="R106"/>
  <c r="R105"/>
  <c r="P106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4" r="J37"/>
  <c r="J36"/>
  <c i="1" r="AY57"/>
  <c i="4" r="J35"/>
  <c i="1" r="AX57"/>
  <c i="4" r="BI149"/>
  <c r="BH149"/>
  <c r="BG149"/>
  <c r="BF149"/>
  <c r="T149"/>
  <c r="T148"/>
  <c r="T147"/>
  <c r="R149"/>
  <c r="R148"/>
  <c r="R147"/>
  <c r="P149"/>
  <c r="P148"/>
  <c r="P147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T113"/>
  <c r="R114"/>
  <c r="R113"/>
  <c r="P114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3" r="J37"/>
  <c r="J36"/>
  <c i="1" r="AY56"/>
  <c i="3" r="J35"/>
  <c i="1" r="AX56"/>
  <c i="3" r="BI423"/>
  <c r="BH423"/>
  <c r="BG423"/>
  <c r="BF423"/>
  <c r="T423"/>
  <c r="R423"/>
  <c r="P423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2"/>
  <c r="BH352"/>
  <c r="BG352"/>
  <c r="BF352"/>
  <c r="T352"/>
  <c r="T351"/>
  <c r="R352"/>
  <c r="R351"/>
  <c r="P352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2" r="J37"/>
  <c r="J36"/>
  <c i="1" r="AY55"/>
  <c i="2" r="J35"/>
  <c i="1" r="AX55"/>
  <c i="2" r="BI290"/>
  <c r="BH290"/>
  <c r="BG290"/>
  <c r="BF290"/>
  <c r="T290"/>
  <c r="T289"/>
  <c r="R290"/>
  <c r="R289"/>
  <c r="P290"/>
  <c r="P289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1" r="L50"/>
  <c r="AM50"/>
  <c r="AM49"/>
  <c r="L49"/>
  <c r="AM47"/>
  <c r="L47"/>
  <c r="L45"/>
  <c r="L44"/>
  <c i="2" r="J216"/>
  <c r="BK196"/>
  <c r="J144"/>
  <c r="J107"/>
  <c r="J243"/>
  <c r="BK147"/>
  <c r="BK282"/>
  <c r="J180"/>
  <c r="BK101"/>
  <c r="J212"/>
  <c r="J101"/>
  <c i="3" r="J363"/>
  <c r="J229"/>
  <c r="J105"/>
  <c r="BK326"/>
  <c r="J235"/>
  <c r="J172"/>
  <c r="J93"/>
  <c r="BK342"/>
  <c r="J199"/>
  <c r="J114"/>
  <c r="J316"/>
  <c r="J181"/>
  <c i="4" r="J131"/>
  <c r="J139"/>
  <c i="5" r="BK99"/>
  <c i="2" r="BK223"/>
  <c r="J150"/>
  <c r="BK113"/>
  <c r="J239"/>
  <c r="BK132"/>
  <c r="J209"/>
  <c r="BK186"/>
  <c r="J138"/>
  <c r="J258"/>
  <c r="BK171"/>
  <c i="3" r="J423"/>
  <c r="J299"/>
  <c r="BK388"/>
  <c r="BK293"/>
  <c r="BK229"/>
  <c r="J412"/>
  <c r="BK209"/>
  <c r="J108"/>
  <c r="J309"/>
  <c r="BK166"/>
  <c i="4" r="BK144"/>
  <c r="BK107"/>
  <c i="5" r="J90"/>
  <c i="2" r="BK159"/>
  <c r="J278"/>
  <c r="J98"/>
  <c i="3" r="BK373"/>
  <c r="J257"/>
  <c r="BK126"/>
  <c r="BK339"/>
  <c r="J232"/>
  <c r="J166"/>
  <c r="BK381"/>
  <c r="BK261"/>
  <c r="BK155"/>
  <c r="J384"/>
  <c r="BK249"/>
  <c i="4" r="BK134"/>
  <c r="BK131"/>
  <c r="BK101"/>
  <c i="5" r="J99"/>
  <c i="2" r="BK239"/>
  <c r="J141"/>
  <c r="J92"/>
  <c r="BK236"/>
  <c r="J171"/>
  <c r="J275"/>
  <c r="BK216"/>
  <c r="BK165"/>
  <c r="BK92"/>
  <c r="BK209"/>
  <c i="3" r="BK378"/>
  <c r="BK296"/>
  <c r="BK178"/>
  <c r="BK404"/>
  <c r="J313"/>
  <c r="BK225"/>
  <c r="J151"/>
  <c r="BK384"/>
  <c r="BK279"/>
  <c r="BK129"/>
  <c r="J326"/>
  <c r="BK221"/>
  <c r="BK117"/>
  <c i="4" r="J101"/>
  <c i="5" r="BK114"/>
  <c r="J102"/>
  <c i="2" r="BK275"/>
  <c r="BK153"/>
  <c r="J116"/>
  <c r="BK264"/>
  <c r="J199"/>
  <c r="BK290"/>
  <c r="BK243"/>
  <c r="J196"/>
  <c r="J125"/>
  <c r="BK199"/>
  <c r="BK86"/>
  <c i="3" r="J376"/>
  <c r="J253"/>
  <c r="BK144"/>
  <c r="BK357"/>
  <c r="BK276"/>
  <c r="BK159"/>
  <c r="BK396"/>
  <c r="BK329"/>
  <c r="J178"/>
  <c r="J404"/>
  <c r="J302"/>
  <c r="BK147"/>
  <c i="4" r="BK118"/>
  <c r="J126"/>
  <c i="2" r="J260"/>
  <c r="BK180"/>
  <c r="J95"/>
  <c r="J229"/>
  <c r="BK144"/>
  <c r="BK226"/>
  <c r="BK168"/>
  <c r="BK116"/>
  <c r="J226"/>
  <c r="BK129"/>
  <c i="3" r="J408"/>
  <c r="J265"/>
  <c r="J187"/>
  <c r="BK363"/>
  <c r="BK270"/>
  <c r="BK169"/>
  <c r="BK370"/>
  <c r="BK316"/>
  <c r="BK175"/>
  <c r="J388"/>
  <c r="J276"/>
  <c r="J137"/>
  <c i="4" r="J107"/>
  <c r="BK97"/>
  <c i="5" r="BK93"/>
  <c r="BK106"/>
  <c i="2" r="BK174"/>
  <c r="BK98"/>
  <c r="BK206"/>
  <c i="3" r="BK423"/>
  <c r="BK367"/>
  <c r="BK235"/>
  <c r="BK93"/>
  <c r="BK309"/>
  <c r="J245"/>
  <c r="J123"/>
  <c r="J339"/>
  <c r="BK202"/>
  <c r="BK123"/>
  <c r="BK320"/>
  <c r="J175"/>
  <c i="4" r="J114"/>
  <c r="J110"/>
  <c i="5" r="BK96"/>
  <c r="J87"/>
  <c i="2" r="BK203"/>
  <c r="BK156"/>
  <c r="J119"/>
  <c r="J223"/>
  <c r="BK141"/>
  <c r="J236"/>
  <c r="J153"/>
  <c r="BK247"/>
  <c r="J159"/>
  <c i="3" r="BK400"/>
  <c r="J320"/>
  <c r="BK193"/>
  <c r="BK376"/>
  <c r="J282"/>
  <c r="J202"/>
  <c r="BK105"/>
  <c r="BK336"/>
  <c r="BK187"/>
  <c r="BK111"/>
  <c r="J293"/>
  <c i="4" r="BK122"/>
  <c r="BK126"/>
  <c r="J104"/>
  <c i="5" r="BK90"/>
  <c i="2" r="BK258"/>
  <c r="J165"/>
  <c r="J122"/>
  <c r="BK271"/>
  <c r="J220"/>
  <c r="J135"/>
  <c r="J271"/>
  <c r="BK220"/>
  <c r="BK150"/>
  <c r="J254"/>
  <c r="J168"/>
  <c i="3" r="J396"/>
  <c r="BK282"/>
  <c r="BK190"/>
  <c r="J378"/>
  <c r="BK253"/>
  <c r="J190"/>
  <c r="J120"/>
  <c r="J270"/>
  <c r="BK163"/>
  <c r="J373"/>
  <c r="J261"/>
  <c r="J117"/>
  <c i="4" r="BK104"/>
  <c r="BK93"/>
  <c i="5" r="J96"/>
  <c i="2" r="BK192"/>
  <c r="BK138"/>
  <c r="BK285"/>
  <c r="BK212"/>
  <c i="1" r="AS54"/>
  <c i="3" r="J381"/>
  <c r="J206"/>
  <c r="J102"/>
  <c r="J336"/>
  <c r="BK241"/>
  <c r="J144"/>
  <c r="J345"/>
  <c r="J249"/>
  <c r="J159"/>
  <c r="BK348"/>
  <c r="BK257"/>
  <c r="BK114"/>
  <c i="4" r="J90"/>
  <c r="J149"/>
  <c i="5" r="J114"/>
  <c i="2" r="BK232"/>
  <c r="J147"/>
  <c r="BK229"/>
  <c r="BK122"/>
  <c i="3" r="BK412"/>
  <c r="J329"/>
  <c r="BK199"/>
  <c r="BK392"/>
  <c r="J285"/>
  <c r="J221"/>
  <c r="J155"/>
  <c r="J348"/>
  <c r="BK232"/>
  <c r="BK172"/>
  <c r="BK99"/>
  <c r="BK305"/>
  <c r="BK120"/>
  <c i="4" r="BK139"/>
  <c r="BK90"/>
  <c i="5" r="BK102"/>
  <c i="2" r="J251"/>
  <c r="J177"/>
  <c r="BK110"/>
  <c r="BK260"/>
  <c r="J285"/>
  <c r="BK254"/>
  <c r="BK177"/>
  <c r="J104"/>
  <c r="BK183"/>
  <c r="BK95"/>
  <c i="3" r="J370"/>
  <c r="J279"/>
  <c r="J217"/>
  <c r="J96"/>
  <c r="J296"/>
  <c r="BK238"/>
  <c r="J163"/>
  <c r="J357"/>
  <c r="J241"/>
  <c r="J169"/>
  <c r="J400"/>
  <c r="BK313"/>
  <c r="BK140"/>
  <c i="4" r="BK149"/>
  <c r="J134"/>
  <c i="5" r="BK110"/>
  <c r="J106"/>
  <c i="2" r="J247"/>
  <c r="J183"/>
  <c r="J132"/>
  <c r="BK89"/>
  <c r="J232"/>
  <c r="J113"/>
  <c r="J256"/>
  <c r="J162"/>
  <c r="J290"/>
  <c r="J110"/>
  <c i="3" r="J417"/>
  <c r="BK302"/>
  <c r="BK213"/>
  <c r="BK408"/>
  <c r="BK299"/>
  <c r="BK217"/>
  <c r="J140"/>
  <c r="J360"/>
  <c r="J225"/>
  <c r="BK137"/>
  <c r="BK333"/>
  <c r="J209"/>
  <c r="BK96"/>
  <c i="4" r="BK114"/>
  <c r="J97"/>
  <c i="2" r="BK256"/>
  <c r="BK162"/>
  <c r="BK125"/>
  <c r="J267"/>
  <c r="J189"/>
  <c r="BK251"/>
  <c r="J156"/>
  <c r="J86"/>
  <c r="J203"/>
  <c r="BK104"/>
  <c i="3" r="J342"/>
  <c r="J238"/>
  <c r="J133"/>
  <c r="J305"/>
  <c r="J213"/>
  <c r="J111"/>
  <c r="J333"/>
  <c r="J196"/>
  <c r="BK133"/>
  <c r="BK323"/>
  <c r="J193"/>
  <c i="4" r="BK137"/>
  <c r="J118"/>
  <c r="J93"/>
  <c i="5" r="J93"/>
  <c i="2" r="BK189"/>
  <c r="BK119"/>
  <c r="J174"/>
  <c i="3" r="J392"/>
  <c r="BK285"/>
  <c r="J147"/>
  <c r="J367"/>
  <c r="J273"/>
  <c r="BK196"/>
  <c r="BK102"/>
  <c r="J323"/>
  <c r="BK181"/>
  <c r="BK345"/>
  <c r="BK273"/>
  <c r="BK108"/>
  <c i="4" r="J122"/>
  <c r="J137"/>
  <c i="5" r="J110"/>
  <c i="2" r="J264"/>
  <c r="J186"/>
  <c r="BK135"/>
  <c r="BK278"/>
  <c r="J206"/>
  <c r="J89"/>
  <c r="BK267"/>
  <c r="J192"/>
  <c r="J129"/>
  <c r="J282"/>
  <c r="BK107"/>
  <c i="3" r="BK417"/>
  <c r="BK360"/>
  <c r="BK245"/>
  <c r="J129"/>
  <c r="BK352"/>
  <c r="BK265"/>
  <c r="J184"/>
  <c r="J126"/>
  <c r="BK206"/>
  <c r="BK151"/>
  <c r="J352"/>
  <c r="BK184"/>
  <c r="J99"/>
  <c i="4" r="BK110"/>
  <c r="J144"/>
  <c i="5" r="BK87"/>
  <c i="2" l="1" r="BK85"/>
  <c r="J85"/>
  <c r="J61"/>
  <c r="BK281"/>
  <c r="J281"/>
  <c r="J62"/>
  <c i="3" r="BK92"/>
  <c r="J92"/>
  <c r="J61"/>
  <c r="P240"/>
  <c r="R269"/>
  <c r="BK312"/>
  <c r="J312"/>
  <c r="J64"/>
  <c r="BK332"/>
  <c r="J332"/>
  <c r="J65"/>
  <c r="P356"/>
  <c r="BK383"/>
  <c r="J383"/>
  <c r="J68"/>
  <c r="BK395"/>
  <c r="J395"/>
  <c r="J69"/>
  <c r="BK416"/>
  <c r="J416"/>
  <c r="J70"/>
  <c i="4" r="BK89"/>
  <c r="J89"/>
  <c r="J61"/>
  <c i="2" r="T85"/>
  <c r="R281"/>
  <c i="3" r="P92"/>
  <c r="R240"/>
  <c r="T269"/>
  <c r="T312"/>
  <c r="R332"/>
  <c r="R356"/>
  <c r="T383"/>
  <c r="T395"/>
  <c r="T416"/>
  <c i="4" r="T89"/>
  <c r="BK117"/>
  <c r="J117"/>
  <c r="J63"/>
  <c r="R117"/>
  <c r="P130"/>
  <c i="2" r="R85"/>
  <c r="R84"/>
  <c r="R83"/>
  <c r="P281"/>
  <c i="3" r="T92"/>
  <c r="T240"/>
  <c r="P269"/>
  <c r="P312"/>
  <c r="P332"/>
  <c r="BK356"/>
  <c r="J356"/>
  <c r="J67"/>
  <c r="P383"/>
  <c r="P395"/>
  <c r="P416"/>
  <c i="4" r="P89"/>
  <c r="T117"/>
  <c r="R130"/>
  <c i="5" r="R86"/>
  <c r="R85"/>
  <c r="R84"/>
  <c i="2" r="P85"/>
  <c r="P84"/>
  <c r="P83"/>
  <c i="1" r="AU55"/>
  <c i="2" r="T281"/>
  <c i="3" r="R92"/>
  <c r="BK240"/>
  <c r="J240"/>
  <c r="J62"/>
  <c r="BK269"/>
  <c r="J269"/>
  <c r="J63"/>
  <c r="R312"/>
  <c r="T332"/>
  <c r="T356"/>
  <c r="R383"/>
  <c r="R395"/>
  <c r="R416"/>
  <c i="4" r="R89"/>
  <c r="R88"/>
  <c r="R87"/>
  <c r="P117"/>
  <c r="BK130"/>
  <c r="J130"/>
  <c r="J64"/>
  <c r="T130"/>
  <c i="5" r="BK86"/>
  <c r="J86"/>
  <c r="J61"/>
  <c r="P86"/>
  <c r="P85"/>
  <c r="P84"/>
  <c i="1" r="AU58"/>
  <c i="5" r="T86"/>
  <c r="T85"/>
  <c r="T84"/>
  <c i="4" r="BK148"/>
  <c r="J148"/>
  <c r="J67"/>
  <c i="2" r="BK289"/>
  <c r="J289"/>
  <c r="J63"/>
  <c i="3" r="BK351"/>
  <c r="J351"/>
  <c r="J66"/>
  <c i="4" r="BK113"/>
  <c r="J113"/>
  <c r="J62"/>
  <c r="BK143"/>
  <c r="J143"/>
  <c r="J65"/>
  <c i="5" r="BK105"/>
  <c r="J105"/>
  <c r="J62"/>
  <c r="BK109"/>
  <c r="J109"/>
  <c r="J63"/>
  <c r="BK113"/>
  <c r="J113"/>
  <c r="J64"/>
  <c i="4" r="BK88"/>
  <c i="5" r="BE99"/>
  <c r="BE110"/>
  <c r="BE114"/>
  <c r="E48"/>
  <c r="F55"/>
  <c r="J78"/>
  <c r="BE87"/>
  <c r="BE102"/>
  <c i="4" r="BK147"/>
  <c r="J147"/>
  <c r="J66"/>
  <c i="5" r="BE90"/>
  <c r="BE93"/>
  <c r="BE96"/>
  <c r="BE106"/>
  <c i="4" r="E77"/>
  <c r="BE110"/>
  <c r="BE118"/>
  <c r="J52"/>
  <c r="BE104"/>
  <c r="BE122"/>
  <c r="BE131"/>
  <c r="BE137"/>
  <c r="BE149"/>
  <c r="F55"/>
  <c r="BE101"/>
  <c r="BE114"/>
  <c r="BE134"/>
  <c r="BE90"/>
  <c r="BE93"/>
  <c r="BE97"/>
  <c r="BE107"/>
  <c r="BE126"/>
  <c r="BE139"/>
  <c r="BE144"/>
  <c i="3" r="E80"/>
  <c r="F87"/>
  <c r="BE93"/>
  <c r="BE99"/>
  <c r="BE105"/>
  <c r="BE108"/>
  <c r="BE133"/>
  <c r="BE151"/>
  <c r="BE159"/>
  <c r="BE187"/>
  <c r="BE196"/>
  <c r="BE199"/>
  <c r="BE209"/>
  <c r="BE225"/>
  <c r="BE229"/>
  <c r="BE232"/>
  <c r="BE238"/>
  <c r="BE241"/>
  <c r="BE245"/>
  <c r="BE261"/>
  <c r="BE265"/>
  <c r="BE276"/>
  <c r="BE282"/>
  <c r="BE296"/>
  <c r="BE339"/>
  <c r="BE357"/>
  <c r="BE360"/>
  <c r="BE363"/>
  <c r="BE367"/>
  <c r="BE378"/>
  <c r="BE392"/>
  <c r="BE102"/>
  <c r="BE117"/>
  <c r="BE140"/>
  <c r="BE144"/>
  <c r="BE166"/>
  <c r="BE190"/>
  <c r="BE213"/>
  <c r="BE217"/>
  <c r="BE235"/>
  <c r="BE253"/>
  <c r="BE273"/>
  <c r="BE285"/>
  <c r="BE299"/>
  <c r="BE302"/>
  <c r="BE313"/>
  <c r="BE326"/>
  <c r="BE373"/>
  <c r="BE376"/>
  <c r="BE388"/>
  <c r="BE400"/>
  <c r="BE408"/>
  <c r="J52"/>
  <c r="BE96"/>
  <c r="BE114"/>
  <c r="BE123"/>
  <c r="BE126"/>
  <c r="BE129"/>
  <c r="BE175"/>
  <c r="BE178"/>
  <c r="BE193"/>
  <c r="BE202"/>
  <c r="BE257"/>
  <c r="BE279"/>
  <c r="BE316"/>
  <c r="BE320"/>
  <c r="BE329"/>
  <c r="BE342"/>
  <c r="BE345"/>
  <c r="BE370"/>
  <c r="BE381"/>
  <c r="BE396"/>
  <c r="BE412"/>
  <c r="BE111"/>
  <c r="BE120"/>
  <c r="BE137"/>
  <c r="BE147"/>
  <c r="BE155"/>
  <c r="BE163"/>
  <c r="BE169"/>
  <c r="BE172"/>
  <c r="BE181"/>
  <c r="BE184"/>
  <c r="BE206"/>
  <c r="BE221"/>
  <c r="BE249"/>
  <c r="BE270"/>
  <c r="BE293"/>
  <c r="BE305"/>
  <c r="BE309"/>
  <c r="BE323"/>
  <c r="BE333"/>
  <c r="BE336"/>
  <c r="BE348"/>
  <c r="BE352"/>
  <c r="BE384"/>
  <c r="BE404"/>
  <c r="BE417"/>
  <c r="BE423"/>
  <c i="2" r="E73"/>
  <c r="F80"/>
  <c r="BE89"/>
  <c r="BE119"/>
  <c r="BE132"/>
  <c r="BE135"/>
  <c r="BE138"/>
  <c r="BE144"/>
  <c r="BE147"/>
  <c r="BE150"/>
  <c r="BE165"/>
  <c r="BE174"/>
  <c r="BE183"/>
  <c r="BE186"/>
  <c r="BE189"/>
  <c r="BE192"/>
  <c r="BE216"/>
  <c r="BE220"/>
  <c r="BE232"/>
  <c r="BE236"/>
  <c r="BE239"/>
  <c r="BE247"/>
  <c r="BE251"/>
  <c r="BE254"/>
  <c r="BE264"/>
  <c r="BE267"/>
  <c r="BE290"/>
  <c r="J52"/>
  <c r="BE107"/>
  <c r="BE113"/>
  <c r="BE116"/>
  <c r="BE122"/>
  <c r="BE125"/>
  <c r="BE129"/>
  <c r="BE141"/>
  <c r="BE156"/>
  <c r="BE206"/>
  <c r="BE223"/>
  <c r="BE258"/>
  <c r="BE260"/>
  <c r="BE271"/>
  <c r="BE278"/>
  <c r="BE285"/>
  <c r="BE92"/>
  <c r="BE98"/>
  <c r="BE104"/>
  <c r="BE110"/>
  <c r="BE177"/>
  <c r="BE180"/>
  <c r="BE199"/>
  <c r="BE243"/>
  <c r="BE256"/>
  <c r="BE86"/>
  <c r="BE95"/>
  <c r="BE101"/>
  <c r="BE153"/>
  <c r="BE159"/>
  <c r="BE162"/>
  <c r="BE168"/>
  <c r="BE171"/>
  <c r="BE196"/>
  <c r="BE203"/>
  <c r="BE209"/>
  <c r="BE212"/>
  <c r="BE226"/>
  <c r="BE229"/>
  <c r="BE275"/>
  <c r="BE282"/>
  <c i="3" r="F37"/>
  <c i="1" r="BD56"/>
  <c i="5" r="F35"/>
  <c i="1" r="BB58"/>
  <c i="4" r="F36"/>
  <c i="1" r="BC57"/>
  <c i="5" r="F36"/>
  <c i="1" r="BC58"/>
  <c i="3" r="F35"/>
  <c i="1" r="BB56"/>
  <c i="3" r="F36"/>
  <c i="1" r="BC56"/>
  <c i="5" r="F34"/>
  <c i="1" r="BA58"/>
  <c i="3" r="J34"/>
  <c i="1" r="AW56"/>
  <c i="5" r="J34"/>
  <c i="1" r="AW58"/>
  <c i="2" r="F37"/>
  <c i="1" r="BD55"/>
  <c i="2" r="F34"/>
  <c i="1" r="BA55"/>
  <c i="3" r="F34"/>
  <c i="1" r="BA56"/>
  <c i="4" r="F37"/>
  <c i="1" r="BD57"/>
  <c i="2" r="F35"/>
  <c i="1" r="BB55"/>
  <c i="2" r="J34"/>
  <c i="1" r="AW55"/>
  <c i="4" r="J34"/>
  <c i="1" r="AW57"/>
  <c i="4" r="F35"/>
  <c i="1" r="BB57"/>
  <c i="2" r="F36"/>
  <c i="1" r="BC55"/>
  <c i="4" r="F34"/>
  <c i="1" r="BA57"/>
  <c i="5" r="F37"/>
  <c i="1" r="BD58"/>
  <c i="3" l="1" r="R91"/>
  <c r="R90"/>
  <c r="P91"/>
  <c r="P90"/>
  <c i="1" r="AU56"/>
  <c i="3" r="T91"/>
  <c r="T90"/>
  <c i="4" r="P88"/>
  <c r="P87"/>
  <c i="1" r="AU57"/>
  <c i="2" r="T84"/>
  <c r="T83"/>
  <c i="4" r="T88"/>
  <c r="T87"/>
  <c i="3" r="BK91"/>
  <c r="J91"/>
  <c r="J60"/>
  <c i="2" r="BK84"/>
  <c r="J84"/>
  <c r="J60"/>
  <c i="5" r="BK85"/>
  <c r="BK84"/>
  <c r="J84"/>
  <c r="J59"/>
  <c i="4" r="BK87"/>
  <c r="J87"/>
  <c r="J59"/>
  <c r="J88"/>
  <c r="J60"/>
  <c r="J33"/>
  <c i="1" r="AV57"/>
  <c r="AT57"/>
  <c i="5" r="J33"/>
  <c i="1" r="AV58"/>
  <c r="AT58"/>
  <c i="3" r="F33"/>
  <c i="1" r="AZ56"/>
  <c i="2" r="F33"/>
  <c i="1" r="AZ55"/>
  <c i="5" r="F33"/>
  <c i="1" r="AZ58"/>
  <c i="4" r="F33"/>
  <c i="1" r="AZ57"/>
  <c r="BB54"/>
  <c r="W31"/>
  <c r="BD54"/>
  <c r="W33"/>
  <c r="BA54"/>
  <c r="AW54"/>
  <c r="AK30"/>
  <c i="3" r="J33"/>
  <c i="1" r="AV56"/>
  <c r="AT56"/>
  <c r="BC54"/>
  <c r="AY54"/>
  <c i="2" r="J33"/>
  <c i="1" r="AV55"/>
  <c r="AT55"/>
  <c i="2" l="1" r="BK83"/>
  <c r="J83"/>
  <c r="J59"/>
  <c i="3" r="BK90"/>
  <c r="J90"/>
  <c r="J59"/>
  <c i="5" r="J85"/>
  <c r="J60"/>
  <c i="1" r="AU54"/>
  <c i="4" r="J30"/>
  <c i="1" r="AG57"/>
  <c r="AX54"/>
  <c r="W32"/>
  <c i="5" r="J30"/>
  <c i="1" r="AG58"/>
  <c r="AZ54"/>
  <c r="AV54"/>
  <c r="AK29"/>
  <c r="W30"/>
  <c i="5" l="1" r="J39"/>
  <c i="4" r="J39"/>
  <c i="1" r="AN57"/>
  <c r="AN58"/>
  <c i="2" r="J30"/>
  <c i="1" r="AG55"/>
  <c i="3" r="J30"/>
  <c i="1" r="AG56"/>
  <c r="AT54"/>
  <c r="W29"/>
  <c i="2" l="1" r="J39"/>
  <c i="3" r="J39"/>
  <c i="1" r="AN55"/>
  <c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<sst xmlns="http://schemas.openxmlformats.org/spreadsheetml/2006/main">
  <si>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</si>
  <si>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</si>
  <si>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</si>
  <si>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</si>
  <si>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</si>
  <si>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{6e240584-ce02-44a5-929d-3632a6a03456}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</si>
  <si>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</si>
  <si>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</si>
  <si>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</si>
  <si>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</si>
  <si>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</si>
  <si>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</si>
  <si>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</si>
  <si>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</si>
  <si>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3083-19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</si>
  <si>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</si>
  <si>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</si>
  <si>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Svratka, km 164,038 - 166,580 - PBPPO</t>
  </si>
  <si>
    <t>KSO:</t>
  </si>
  <si>
    <t/>
  </si>
  <si>
    <t>CC-CZ:</t>
  </si>
  <si>
    <t>Místo:</t>
  </si>
  <si>
    <t>Svratka</t>
  </si>
  <si>
    <t>Datum:</t>
  </si>
  <si>
    <t>18. 2. 2021</t>
  </si>
  <si>
    <t>Zadavatel:</t>
  </si>
  <si>
    <t>IČ:</t>
  </si>
  <si>
    <t>Povodí Moravy, s.p., Dřevařská 11, 602 00 Brno</t>
  </si>
  <si>
    <t>DIČ:</t>
  </si>
  <si>
    <t>Uchazeč:</t>
  </si>
  <si>
    <t>Vyplň údaj</t>
  </si>
  <si>
    <t>Projektant:</t>
  </si>
  <si>
    <t>AGROPROJEKT PSO, s.r.o.</t>
  </si>
  <si>
    <t>True</t>
  </si>
  <si>
    <t>Zpracovatel:</t>
  </si>
  <si>
    <t>AGROPROJEKT PSO, s.r.o., Slavíčkova 840/1b, 638 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</si>
  <si>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</si>
  <si>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</si>
  <si>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</si>
  <si>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</si>
  <si>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</si>
  <si>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</si>
  <si>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</si>
  <si>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</si>
  <si>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</si>
  <si>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</si>
  <si>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</si>
  <si>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</si>
  <si>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</si>
  <si>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</si>
  <si>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</si>
  <si>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</si>
  <si>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</si>
  <si>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</si>
  <si>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</si>
  <si>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</si>
  <si>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</si>
  <si>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</si>
  <si>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</si>
  <si>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</si>
  <si>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</si>
  <si>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</si>
  <si>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</si>
  <si>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</si>
  <si>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</si>
  <si>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</si>
  <si>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</si>
  <si>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</si>
  <si>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</si>
  <si>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</si>
  <si>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</si>
  <si>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</si>
  <si>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</si>
  <si>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</si>
  <si>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</si>
  <si>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</si>
  <si>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</si>
  <si>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3083-19/1</t>
  </si>
  <si>
    <t>SO-03 Úprava Svratky v polním úseku pod obcí Herálec</t>
  </si>
  <si>
    <t>STA</t>
  </si>
  <si>
    <t>1</t>
  </si>
  <si>
    <t>{136a33d2-9bf0-4873-94c9-1983684c8e1b}</t>
  </si>
  <si>
    <t>2</t>
  </si>
  <si>
    <t>3083-19/2</t>
  </si>
  <si>
    <t>SO-04 Úprava Svratky v intravilánu obce Herálec</t>
  </si>
  <si>
    <t>{cb2798b8-4c10-4ab9-84f4-d6d9e88384fa}</t>
  </si>
  <si>
    <t>3083-19/3</t>
  </si>
  <si>
    <t>Přístup na staveniště</t>
  </si>
  <si>
    <t>{72d95b85-76d7-4c95-9c6f-385a9f84160e}</t>
  </si>
  <si>
    <t>3083-19/4</t>
  </si>
  <si>
    <t>Vedlejší rozpočtové náklady</t>
  </si>
  <si>
    <t>{1658b5a1-714f-4dd5-ad6b-4f11167c7bf4}</t>
  </si>
  <si>
    <t>KRYCÍ LIST SOUPISU PRACÍ</t>
  </si>
  <si>
    <t>Objekt:</t>
  </si>
  <si>
    <t>3083-19/1 - SO-03 Úprava Svratky v polním úseku pod obcí Herálec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</si>
  <si>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</si>
  <si>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</si>
  <si>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</si>
  <si>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</si>
  <si>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</si>
  <si>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</si>
  <si>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</si>
  <si>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</si>
  <si>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</si>
  <si>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</si>
  <si>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</si>
  <si>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</si>
  <si>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</si>
  <si>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</si>
  <si>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</si>
  <si>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</si>
  <si>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</si>
  <si>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</si>
  <si>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</si>
  <si>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</si>
  <si>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</si>
  <si>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</si>
  <si>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</si>
  <si>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</si>
  <si>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</si>
  <si>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</si>
  <si>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</si>
  <si>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</si>
  <si>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</si>
  <si>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2021 02</t>
  </si>
  <si>
    <t>4</t>
  </si>
  <si>
    <t>-347806356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</si>
  <si>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</si>
  <si>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</si>
  <si>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</si>
  <si>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https://podminky.urs.cz/item/CS_URS_2021_02/111211101</t>
  </si>
  <si>
    <t>3</t>
  </si>
  <si>
    <t>112101101</t>
  </si>
  <si>
    <t>Odstranění stromů listnatých průměru kmene přes 100 do 300 mm</t>
  </si>
  <si>
    <t>kus</t>
  </si>
  <si>
    <t>-981313961</t>
  </si>
  <si>
    <t>Odstranění stromů s odřezáním kmene a s odvětvením listnatých, průměru kmene přes 100 do 300 mm</t>
  </si>
  <si>
    <t>https://podminky.urs.cz/item/CS_URS_2021_02/112101101</t>
  </si>
  <si>
    <t>112101102</t>
  </si>
  <si>
    <t>Odstranění stromů listnatých průměru kmene přes 300 do 500 mm</t>
  </si>
  <si>
    <t>-1232827243</t>
  </si>
  <si>
    <t>Odstranění stromů s odřezáním kmene a s odvětvením listnatých, průměru kmene přes 300 do 500 mm</t>
  </si>
  <si>
    <t>https://podminky.urs.cz/item/CS_URS_2021_02/112101102</t>
  </si>
  <si>
    <t>5</t>
  </si>
  <si>
    <t>112101104</t>
  </si>
  <si>
    <t>Odstranění stromů listnatých průměru kmene přes 700 do 900 mm</t>
  </si>
  <si>
    <t>563710147</t>
  </si>
  <si>
    <t>Odstranění stromů s odřezáním kmene a s odvětvením listnatých, průměru kmene přes 700 do 900 mm</t>
  </si>
  <si>
    <t>https://podminky.urs.cz/item/CS_URS_2021_02/112101104</t>
  </si>
  <si>
    <t>6</t>
  </si>
  <si>
    <t>112101105</t>
  </si>
  <si>
    <t>Odstranění stromů listnatých průměru kmene přes 900 do 1100 mm</t>
  </si>
  <si>
    <t>238026801</t>
  </si>
  <si>
    <t>Odstranění stromů s odřezáním kmene a s odvětvením listnatých, průměru kmene přes 900 do 1100 mm</t>
  </si>
  <si>
    <t>https://podminky.urs.cz/item/CS_URS_2021_02/112101105</t>
  </si>
  <si>
    <t>7</t>
  </si>
  <si>
    <t>112101121</t>
  </si>
  <si>
    <t>Odstranění stromů jehličnatých průměru kmene přes 100 do 300 mm</t>
  </si>
  <si>
    <t>1580168037</t>
  </si>
  <si>
    <t>Odstranění stromů s odřezáním kmene a s odvětvením jehličnatých bez odkornění, průměru kmene přes 100 do 300 mm</t>
  </si>
  <si>
    <t>https://podminky.urs.cz/item/CS_URS_2021_02/112101121</t>
  </si>
  <si>
    <t>8</t>
  </si>
  <si>
    <t>112101122</t>
  </si>
  <si>
    <t>Odstranění stromů jehličnatých průměru kmene přes 300 do 500 mm</t>
  </si>
  <si>
    <t>348324045</t>
  </si>
  <si>
    <t>Odstranění stromů s odřezáním kmene a s odvětvením jehličnatých bez odkornění, průměru kmene přes 300 do 500 mm</t>
  </si>
  <si>
    <t>https://podminky.urs.cz/item/CS_URS_2021_02/112101122</t>
  </si>
  <si>
    <t>66</t>
  </si>
  <si>
    <t>112155215</t>
  </si>
  <si>
    <t>Štěpkování solitérních stromků a větví průměru kmene do 300 mm s naložením</t>
  </si>
  <si>
    <t>2044639497</t>
  </si>
  <si>
    <t>Štěpkování s naložením na dopravní prostředek a odvozem do 20 km stromků a větví solitérů, průměru kmene do 300 mm</t>
  </si>
  <si>
    <t>https://podminky.urs.cz/item/CS_URS_2021_02/112155215</t>
  </si>
  <si>
    <t>9</t>
  </si>
  <si>
    <t>112251101</t>
  </si>
  <si>
    <t>Odstranění pařezů D přes 100 do 300 mm</t>
  </si>
  <si>
    <t>-43229008</t>
  </si>
  <si>
    <t>Odstranění pařezů strojně s jejich vykopáním, vytrháním nebo odstřelením průměru přes 100 do 300 mm</t>
  </si>
  <si>
    <t>https://podminky.urs.cz/item/CS_URS_2021_02/112251101</t>
  </si>
  <si>
    <t>10</t>
  </si>
  <si>
    <t>112251102</t>
  </si>
  <si>
    <t>Odstranění pařezů D přes 300 do 500 mm</t>
  </si>
  <si>
    <t>-1064761979</t>
  </si>
  <si>
    <t>Odstranění pařezů strojně s jejich vykopáním, vytrháním nebo odstřelením průměru přes 300 do 500 mm</t>
  </si>
  <si>
    <t>https://podminky.urs.cz/item/CS_URS_2021_02/112251102</t>
  </si>
  <si>
    <t>11</t>
  </si>
  <si>
    <t>112251104</t>
  </si>
  <si>
    <t>Odstranění pařezů D přes 700 do 900 mm</t>
  </si>
  <si>
    <t>190371725</t>
  </si>
  <si>
    <t>Odstranění pařezů strojně s jejich vykopáním, vytrháním nebo odstřelením průměru přes 700 do 900 mm</t>
  </si>
  <si>
    <t>https://podminky.urs.cz/item/CS_URS_2021_02/112251104</t>
  </si>
  <si>
    <t>12</t>
  </si>
  <si>
    <t>112251105</t>
  </si>
  <si>
    <t>Odstranění pařezů D přes 900 do 1100 mm</t>
  </si>
  <si>
    <t>829216726</t>
  </si>
  <si>
    <t>Odstranění pařezů strojně s jejich vykopáním, vytrháním nebo odstřelením průměru přes 900 do 1100 mm</t>
  </si>
  <si>
    <t>https://podminky.urs.cz/item/CS_URS_2021_02/112251105</t>
  </si>
  <si>
    <t>13</t>
  </si>
  <si>
    <t>121151123</t>
  </si>
  <si>
    <t>Sejmutí ornice plochy přes 500 m2 tl vrstvy do 200 mm strojně</t>
  </si>
  <si>
    <t>1408583828</t>
  </si>
  <si>
    <t>Sejmutí ornice strojně při souvislé ploše přes 500 m2, tl. vrstvy do 200 mm</t>
  </si>
  <si>
    <t>https://podminky.urs.cz/item/CS_URS_2021_02/121151123</t>
  </si>
  <si>
    <t>14</t>
  </si>
  <si>
    <t>124253101</t>
  </si>
  <si>
    <t>Vykopávky pro koryta vodotečí v hornině třídy těžitelnosti I skupiny 3 objem do 1000 m3 strojně</t>
  </si>
  <si>
    <t>m3</t>
  </si>
  <si>
    <t>1528497349</t>
  </si>
  <si>
    <t>Vykopávky pro koryta vodotečí strojně v hornině třídy těžitelnosti I skupiny 3 přes 100 do 1 000 m3</t>
  </si>
  <si>
    <t>https://podminky.urs.cz/item/CS_URS_2021_02/124253101</t>
  </si>
  <si>
    <t>VV</t>
  </si>
  <si>
    <t>5000+1830</t>
  </si>
  <si>
    <t>162201401</t>
  </si>
  <si>
    <t>Vodorovné přemístění větví stromů listnatých do 1 km D kmene přes 100 do 300 mm</t>
  </si>
  <si>
    <t>231291300</t>
  </si>
  <si>
    <t>Vodorovné přemístění větví, kmenů nebo pařezů s naložením, složením a dopravou do 1000 m větví stromů listnatých, průměru kmene přes 100 do 300 mm</t>
  </si>
  <si>
    <t>https://podminky.urs.cz/item/CS_URS_2021_02/162201401</t>
  </si>
  <si>
    <t>16</t>
  </si>
  <si>
    <t>162201402</t>
  </si>
  <si>
    <t>Vodorovné přemístění větví stromů listnatých do 1 km D kmene přes 300 do 500 mm</t>
  </si>
  <si>
    <t>535756415</t>
  </si>
  <si>
    <t>Vodorovné přemístění větví, kmenů nebo pařezů s naložením, složením a dopravou do 1000 m větví stromů listnatých, průměru kmene přes 300 do 500 mm</t>
  </si>
  <si>
    <t>https://podminky.urs.cz/item/CS_URS_2021_02/162201402</t>
  </si>
  <si>
    <t>17</t>
  </si>
  <si>
    <t>162201404</t>
  </si>
  <si>
    <t>Vodorovné přemístění větví stromů listnatých do 1 km D kmene přes 700 do 900 mm</t>
  </si>
  <si>
    <t>-895290293</t>
  </si>
  <si>
    <t>Vodorovné přemístění větví, kmenů nebo pařezů s naložením, složením a dopravou do 1000 m větví stromů listnatých, průměru kmene přes 700 do 900 mm</t>
  </si>
  <si>
    <t>https://podminky.urs.cz/item/CS_URS_2021_02/162201404</t>
  </si>
  <si>
    <t>18</t>
  </si>
  <si>
    <t>162201405</t>
  </si>
  <si>
    <t>Vodorovné přemístění větví stromů jehličnatých do 1 km D kmene přes 100 do 300 mm</t>
  </si>
  <si>
    <t>1773532377</t>
  </si>
  <si>
    <t>Vodorovné přemístění větví, kmenů nebo pařezů s naložením, složením a dopravou do 1000 m větví stromů jehličnatých, průměru kmene přes 100 do 300 mm</t>
  </si>
  <si>
    <t>https://podminky.urs.cz/item/CS_URS_2021_02/162201405</t>
  </si>
  <si>
    <t>19</t>
  </si>
  <si>
    <t>162201406</t>
  </si>
  <si>
    <t>Vodorovné přemístění větví stromů jehličnatých do 1 km D kmene přes 300 do 500 mm</t>
  </si>
  <si>
    <t>-477148934</t>
  </si>
  <si>
    <t>Vodorovné přemístění větví, kmenů nebo pařezů s naložením, složením a dopravou do 1000 m větví stromů jehličnatých, průměru kmene přes 300 do 500 mm</t>
  </si>
  <si>
    <t>https://podminky.urs.cz/item/CS_URS_2021_02/162201406</t>
  </si>
  <si>
    <t>20</t>
  </si>
  <si>
    <t>162201411</t>
  </si>
  <si>
    <t>Vodorovné přemístění kmenů stromů listnatých do 1 km D kmene přes 100 do 300 mm</t>
  </si>
  <si>
    <t>1150531130</t>
  </si>
  <si>
    <t>Vodorovné přemístění větví, kmenů nebo pařezů s naložením, složením a dopravou do 1000 m kmenů stromů listnatých, průměru přes 100 do 300 mm</t>
  </si>
  <si>
    <t>https://podminky.urs.cz/item/CS_URS_2021_02/162201411</t>
  </si>
  <si>
    <t>162201412</t>
  </si>
  <si>
    <t>Vodorovné přemístění kmenů stromů listnatých do 1 km D kmene přes 300 do 500 mm</t>
  </si>
  <si>
    <t>402256398</t>
  </si>
  <si>
    <t>Vodorovné přemístění větví, kmenů nebo pařezů s naložením, složením a dopravou do 1000 m kmenů stromů listnatých, průměru přes 300 do 500 mm</t>
  </si>
  <si>
    <t>https://podminky.urs.cz/item/CS_URS_2021_02/162201412</t>
  </si>
  <si>
    <t>22</t>
  </si>
  <si>
    <t>162201414</t>
  </si>
  <si>
    <t>Vodorovné přemístění kmenů stromů listnatých do 1 km D kmene přes 700 do 900 mm</t>
  </si>
  <si>
    <t>191836798</t>
  </si>
  <si>
    <t>Vodorovné přemístění větví, kmenů nebo pařezů s naložením, složením a dopravou do 1000 m kmenů stromů listnatých, průměru přes 700 do 900 mm</t>
  </si>
  <si>
    <t>https://podminky.urs.cz/item/CS_URS_2021_02/162201414</t>
  </si>
  <si>
    <t>23</t>
  </si>
  <si>
    <t>162201415</t>
  </si>
  <si>
    <t>Vodorovné přemístění kmenů stromů jehličnatých do 1 km D kmene přes 100 do 300 mm</t>
  </si>
  <si>
    <t>326793931</t>
  </si>
  <si>
    <t>Vodorovné přemístění větví, kmenů nebo pařezů s naložením, složením a dopravou do 1000 m kmenů stromů jehličnatých, průměru přes 100 do 300 mm</t>
  </si>
  <si>
    <t>https://podminky.urs.cz/item/CS_URS_2021_02/162201415</t>
  </si>
  <si>
    <t>24</t>
  </si>
  <si>
    <t>162201416</t>
  </si>
  <si>
    <t>Vodorovné přemístění kmenů stromů jehličnatých do 1 km D kmene přes 300 do 500 mm</t>
  </si>
  <si>
    <t>356278504</t>
  </si>
  <si>
    <t>Vodorovné přemístění větví, kmenů nebo pařezů s naložením, složením a dopravou do 1000 m kmenů stromů jehličnatých, průměru přes 300 do 500 mm</t>
  </si>
  <si>
    <t>https://podminky.urs.cz/item/CS_URS_2021_02/162201416</t>
  </si>
  <si>
    <t>25</t>
  </si>
  <si>
    <t>162201421</t>
  </si>
  <si>
    <t>Vodorovné přemístění pařezů do 1 km D přes 100 do 300 mm</t>
  </si>
  <si>
    <t>1523268625</t>
  </si>
  <si>
    <t>Vodorovné přemístění větví, kmenů nebo pařezů s naložením, složením a dopravou do 1000 m pařezů kmenů, průměru přes 100 do 300 mm</t>
  </si>
  <si>
    <t>https://podminky.urs.cz/item/CS_URS_2021_02/162201421</t>
  </si>
  <si>
    <t>26</t>
  </si>
  <si>
    <t>162201422</t>
  </si>
  <si>
    <t>Vodorovné přemístění pařezů do 1 km D přes 300 do 500 mm</t>
  </si>
  <si>
    <t>431407219</t>
  </si>
  <si>
    <t>Vodorovné přemístění větví, kmenů nebo pařezů s naložením, složením a dopravou do 1000 m pařezů kmenů, průměru přes 300 do 500 mm</t>
  </si>
  <si>
    <t>https://podminky.urs.cz/item/CS_URS_2021_02/162201422</t>
  </si>
  <si>
    <t>27</t>
  </si>
  <si>
    <t>162201424</t>
  </si>
  <si>
    <t>Vodorovné přemístění pařezů do 1 km D přes 700 do 900 mm</t>
  </si>
  <si>
    <t>-127102972</t>
  </si>
  <si>
    <t>Vodorovné přemístění větví, kmenů nebo pařezů s naložením, složením a dopravou do 1000 m pařezů kmenů, průměru přes 700 do 900 mm</t>
  </si>
  <si>
    <t>https://podminky.urs.cz/item/CS_URS_2021_02/162201424</t>
  </si>
  <si>
    <t>28</t>
  </si>
  <si>
    <t>162201500</t>
  </si>
  <si>
    <t>Vodorovné přemístění větví stromů listnatých do 1 km D kmene přes 900 do 1100 mm</t>
  </si>
  <si>
    <t>2082082328</t>
  </si>
  <si>
    <t>Vodorovné přemístění větví, kmenů nebo pařezů s naložením, složením a dopravou do 1000 m větví stromů listnatých, průměru kmene přes 900 do 1100 mm</t>
  </si>
  <si>
    <t>https://podminky.urs.cz/item/CS_URS_2021_02/162201500</t>
  </si>
  <si>
    <t>29</t>
  </si>
  <si>
    <t>162201501</t>
  </si>
  <si>
    <t>Vodorovné přemístění větví stromů listnatých do 1 km D kmene přes 1100 do 1300 mm</t>
  </si>
  <si>
    <t>-1760130821</t>
  </si>
  <si>
    <t>Vodorovné přemístění větví, kmenů nebo pařezů s naložením, složením a dopravou do 1000 m větví stromů listnatých, průměru kmene přes 1100 do 1300 mm</t>
  </si>
  <si>
    <t>https://podminky.urs.cz/item/CS_URS_2021_02/162201501</t>
  </si>
  <si>
    <t>30</t>
  </si>
  <si>
    <t>162201510</t>
  </si>
  <si>
    <t>Vodorovné přemístění kmenů stromů listnatých do 1 km D kmene přes 900 do 1100 mm</t>
  </si>
  <si>
    <t>-657804848</t>
  </si>
  <si>
    <t>Vodorovné přemístění větví, kmenů nebo pařezů s naložením, složením a dopravou do 1000 m kmenů stromů listnatých, průměru přes 900 do 1100 mm</t>
  </si>
  <si>
    <t>https://podminky.urs.cz/item/CS_URS_2021_02/162201510</t>
  </si>
  <si>
    <t>31</t>
  </si>
  <si>
    <t>162201511</t>
  </si>
  <si>
    <t>Vodorovné přemístění kmenů stromů listnatých do 1 km D kmene přes 1100 do 1300 mm</t>
  </si>
  <si>
    <t>-391226533</t>
  </si>
  <si>
    <t>Vodorovné přemístění větví, kmenů nebo pařezů s naložením, složením a dopravou do 1000 m kmenů stromů listnatých, průměru přes 1100 do 1300 mm</t>
  </si>
  <si>
    <t>https://podminky.urs.cz/item/CS_URS_2021_02/162201511</t>
  </si>
  <si>
    <t>32</t>
  </si>
  <si>
    <t>162201520</t>
  </si>
  <si>
    <t>Vodorovné přemístění pařezů do 1 km D přes 900 do 1100 mm</t>
  </si>
  <si>
    <t>532195653</t>
  </si>
  <si>
    <t>Vodorovné přemístění větví, kmenů nebo pařezů s naložením, složením a dopravou do 1000 m pařezů kmenů, průměru přes 900 do 1100 mm</t>
  </si>
  <si>
    <t>https://podminky.urs.cz/item/CS_URS_2021_02/162201520</t>
  </si>
  <si>
    <t>33</t>
  </si>
  <si>
    <t>162201521</t>
  </si>
  <si>
    <t>Vodorovné přemístění pařezů do 1 km D přes 1100 do 1300 mm</t>
  </si>
  <si>
    <t>1755509285</t>
  </si>
  <si>
    <t>Vodorovné přemístění větví, kmenů nebo pařezů s naložením, složením a dopravou do 1000 m pařezů kmenů, průměru přes 1100 do 1300 mm</t>
  </si>
  <si>
    <t>https://podminky.urs.cz/item/CS_URS_2021_02/162201521</t>
  </si>
  <si>
    <t>34</t>
  </si>
  <si>
    <t>162351103</t>
  </si>
  <si>
    <t>Vodorovné přemístění přes 50 do 500 m výkopku/sypaniny z horniny třídy těžitelnosti I skupiny 1 až 3</t>
  </si>
  <si>
    <t>-2014462710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</si>
  <si>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</si>
  <si>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</si>
  <si>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35</t>
  </si>
  <si>
    <t>162751117</t>
  </si>
  <si>
    <t>Vodorovné přemístění přes 9 000 do 10000 m výkopku/sypaniny z horniny třídy těžitelnosti I skupiny 1 až 3</t>
  </si>
  <si>
    <t>-1032491631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</si>
  <si>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</si>
  <si>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</si>
  <si>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36</t>
  </si>
  <si>
    <t>162751119</t>
  </si>
  <si>
    <t>Příplatek k vodorovnému přemístění výkopku/sypaniny z horniny třídy těžitelnosti I skupiny 1 až 3 ZKD 1000 m přes 10000 m</t>
  </si>
  <si>
    <t>-1578501218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</si>
  <si>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</si>
  <si>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</si>
  <si>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5000*5</t>
  </si>
  <si>
    <t>37</t>
  </si>
  <si>
    <t>171103212</t>
  </si>
  <si>
    <t>Uložení sypanin z horniny třídy těžitelnosti I a II skupiny 1 až 4 do hrází kanálů se zhutněním 100 % PS C s příměsí jílu přes 20 do 50 %</t>
  </si>
  <si>
    <t>-1302678693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</si>
  <si>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20 do 50 % objemu</t>
  </si>
  <si>
    <t>https://podminky.urs.cz/item/CS_URS_2021_02/171103212</t>
  </si>
  <si>
    <t>38</t>
  </si>
  <si>
    <t>171201221</t>
  </si>
  <si>
    <t>Poplatek za uložení na skládce (skládkovné) zeminy a kamení kód odpadu 17 05 04</t>
  </si>
  <si>
    <t>t</t>
  </si>
  <si>
    <t>2078009456</t>
  </si>
  <si>
    <t>Poplatek za uložení stavebního odpadu na skládce (skládkovné) zeminy a kamení zatříděného do Katalogu odpadů pod kódem 17 05 04</t>
  </si>
  <si>
    <t>https://podminky.urs.cz/item/CS_URS_2021_02/171201221</t>
  </si>
  <si>
    <t>5000*1,6</t>
  </si>
  <si>
    <t>39</t>
  </si>
  <si>
    <t>181111111</t>
  </si>
  <si>
    <t>Plošná úprava terénu do 500 m2 zemina skupiny 1 až 4 nerovnosti přes 50 do 100 mm v rovinně a svahu do 1:5</t>
  </si>
  <si>
    <t>-1058591991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</si>
  <si>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</si>
  <si>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https://podminky.urs.cz/item/CS_URS_2021_02/181111111</t>
  </si>
  <si>
    <t>40</t>
  </si>
  <si>
    <t>181351103</t>
  </si>
  <si>
    <t>Rozprostření ornice tl vrstvy do 200 mm pl přes 100 do 500 m2 v rovině nebo ve svahu do 1:5 strojně</t>
  </si>
  <si>
    <t>-531322870</t>
  </si>
  <si>
    <t>Rozprostření a urovnání ornice v rovině nebo ve svahu sklonu do 1:5 strojně při souvislé ploše přes 100 do 500 m2, tl. vrstvy do 200 mm</t>
  </si>
  <si>
    <t>https://podminky.urs.cz/item/CS_URS_2021_02/181351103</t>
  </si>
  <si>
    <t>41</t>
  </si>
  <si>
    <t>181411121</t>
  </si>
  <si>
    <t>Založení lučního trávníku výsevem pl do 1000 m2 v rovině a ve svahu do 1:5</t>
  </si>
  <si>
    <t>-1182628747</t>
  </si>
  <si>
    <t>Založení trávníku na půdě předem připravené plochy do 1000 m2 výsevem včetně utažení lučního v rovině nebo na svahu do 1:5</t>
  </si>
  <si>
    <t>https://podminky.urs.cz/item/CS_URS_2021_02/181411121</t>
  </si>
  <si>
    <t>42</t>
  </si>
  <si>
    <t>M</t>
  </si>
  <si>
    <t>00572100</t>
  </si>
  <si>
    <t>osivo jetelotráva intenzivní víceletá</t>
  </si>
  <si>
    <t>kg</t>
  </si>
  <si>
    <t>-2064242034</t>
  </si>
  <si>
    <t>https://podminky.urs.cz/item/CS_URS_2021_02/00572100</t>
  </si>
  <si>
    <t>20000*0,025</t>
  </si>
  <si>
    <t>43</t>
  </si>
  <si>
    <t>182151111</t>
  </si>
  <si>
    <t>Svahování v zářezech v hornině třídy těžitelnosti I skupiny 1 až 3 strojně</t>
  </si>
  <si>
    <t>1068343047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</si>
  <si>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</si>
  <si>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https://podminky.urs.cz/item/CS_URS_2021_02/182151111</t>
  </si>
  <si>
    <t>8000</t>
  </si>
  <si>
    <t>44</t>
  </si>
  <si>
    <t>183101214</t>
  </si>
  <si>
    <t>Jamky pro výsadbu s výměnou 50 % půdy zeminy tř 1 až 4 obj přes 0,05 do 0,125 m3 v rovině a svahu do 1:5</t>
  </si>
  <si>
    <t>1469215070</t>
  </si>
  <si>
    <t>Hloubení jamek pro vysazování rostlin v zemině tř.1 až 4 s výměnou půdy z 50% v rovině nebo na svahu do 1:5, objemu přes 0,05 do 0,125 m3</t>
  </si>
  <si>
    <t>https://podminky.urs.cz/item/CS_URS_2021_02/183101214</t>
  </si>
  <si>
    <t>45</t>
  </si>
  <si>
    <t>184102112</t>
  </si>
  <si>
    <t>Výsadba dřeviny s balem D přes 0,2 do 0,3 m do jamky se zalitím v rovině a svahu do 1:5</t>
  </si>
  <si>
    <t>1032002550</t>
  </si>
  <si>
    <t>Výsadba dřeviny s balem do předem vyhloubené jamky se zalitím v rovině nebo na svahu do 1:5, při průměru balu přes 200 do 300 mm</t>
  </si>
  <si>
    <t>https://podminky.urs.cz/item/CS_URS_2021_02/184102112</t>
  </si>
  <si>
    <t>46</t>
  </si>
  <si>
    <t>184813121</t>
  </si>
  <si>
    <t>Ochrana dřevin před okusem ručně pletivem v rovině a svahu do 1:5</t>
  </si>
  <si>
    <t>-1907627482</t>
  </si>
  <si>
    <t>Ochrana dřevin před okusem zvěří ručně v rovině nebo ve svahu do 1:5, pletivem, výšky do 2 m</t>
  </si>
  <si>
    <t>https://podminky.urs.cz/item/CS_URS_2021_02/184813121</t>
  </si>
  <si>
    <t>47</t>
  </si>
  <si>
    <t>184816111</t>
  </si>
  <si>
    <t>Hnojení sazenic průmyslovými hnojivy do 0,25 kg k jedné sazenici</t>
  </si>
  <si>
    <t>456658491</t>
  </si>
  <si>
    <t>Hnojení sazenic průmyslovými hnojivy v množství do 0,25 kg k jedné sazenici</t>
  </si>
  <si>
    <t>https://podminky.urs.cz/item/CS_URS_2021_02/184816111</t>
  </si>
  <si>
    <t>48</t>
  </si>
  <si>
    <t>25191155</t>
  </si>
  <si>
    <t>hnojivo průmyslové</t>
  </si>
  <si>
    <t>909366075</t>
  </si>
  <si>
    <t>https://podminky.urs.cz/item/CS_URS_2021_02/25191155</t>
  </si>
  <si>
    <t>100*0,05</t>
  </si>
  <si>
    <t>49</t>
  </si>
  <si>
    <t>184911422</t>
  </si>
  <si>
    <t>Mulčování rostlin kůrou tl do 0,1 m ve svahu přes 1:5 do 1:2</t>
  </si>
  <si>
    <t>174464582</t>
  </si>
  <si>
    <t>Mulčování vysazených rostlin mulčovací kůrou, tl. do 100 mm na svahu přes 1:5 do 1:2</t>
  </si>
  <si>
    <t>https://podminky.urs.cz/item/CS_URS_2021_02/184911422</t>
  </si>
  <si>
    <t>50</t>
  </si>
  <si>
    <t>185804312</t>
  </si>
  <si>
    <t>Zalití rostlin vodou plocha přes 20 m2</t>
  </si>
  <si>
    <t>-1417681934</t>
  </si>
  <si>
    <t>Zalití rostlin vodou plochy záhonů jednotlivě přes 20 m2</t>
  </si>
  <si>
    <t>https://podminky.urs.cz/item/CS_URS_2021_02/185804312</t>
  </si>
  <si>
    <t>"zalití 5x" 5*100*0,02</t>
  </si>
  <si>
    <t>51</t>
  </si>
  <si>
    <t>185851121</t>
  </si>
  <si>
    <t>Dovoz vody pro zálivku rostlin za vzdálenost do 1000 m</t>
  </si>
  <si>
    <t>608049834</t>
  </si>
  <si>
    <t>Dovoz vody pro zálivku rostlin na vzdálenost do 1000 m</t>
  </si>
  <si>
    <t>https://podminky.urs.cz/item/CS_URS_2021_02/185851121</t>
  </si>
  <si>
    <t>52</t>
  </si>
  <si>
    <t>02656021</t>
  </si>
  <si>
    <t>Olše lepkavá - Alnus glutinosa</t>
  </si>
  <si>
    <t>1314664050</t>
  </si>
  <si>
    <t>P</t>
  </si>
  <si>
    <t>Poznámka k položce:_x000d_
s kořenovým balem, obvod kmínku min. 10 cm</t>
  </si>
  <si>
    <t>53</t>
  </si>
  <si>
    <t>02650431</t>
  </si>
  <si>
    <t>bříza bělokorá /Betula pendula/ 200-250cm</t>
  </si>
  <si>
    <t>-1765239978</t>
  </si>
  <si>
    <t>https://podminky.urs.cz/item/CS_URS_2021_02/02650431</t>
  </si>
  <si>
    <t>54</t>
  </si>
  <si>
    <t>R3</t>
  </si>
  <si>
    <t>Vrba bílá 120-150cm</t>
  </si>
  <si>
    <t>461146277</t>
  </si>
  <si>
    <t>Vrba bílá 150-180cm</t>
  </si>
  <si>
    <t>55</t>
  </si>
  <si>
    <t>R4</t>
  </si>
  <si>
    <t>Topol bílý 150-180cm</t>
  </si>
  <si>
    <t>-1937500475</t>
  </si>
  <si>
    <t>56</t>
  </si>
  <si>
    <t>R5</t>
  </si>
  <si>
    <t>Střemcha obecná 150-180cm</t>
  </si>
  <si>
    <t>165009276</t>
  </si>
  <si>
    <t>57</t>
  </si>
  <si>
    <t>60591257</t>
  </si>
  <si>
    <t>kůl vyvazovací dřevěný impregnovaný D 8cm dl 3m</t>
  </si>
  <si>
    <t>-125939871</t>
  </si>
  <si>
    <t>https://podminky.urs.cz/item/CS_URS_2021_02/60591257</t>
  </si>
  <si>
    <t>3*100</t>
  </si>
  <si>
    <t>58</t>
  </si>
  <si>
    <t>05217420D</t>
  </si>
  <si>
    <t>Příčka s úvazkem</t>
  </si>
  <si>
    <t>-829872854</t>
  </si>
  <si>
    <t>300</t>
  </si>
  <si>
    <t>59</t>
  </si>
  <si>
    <t>103911000</t>
  </si>
  <si>
    <t>kůra mulčovací VL</t>
  </si>
  <si>
    <t>313235066</t>
  </si>
  <si>
    <t>https://podminky.urs.cz/item/CS_URS_2021_02/103911000</t>
  </si>
  <si>
    <t>100*0,15</t>
  </si>
  <si>
    <t>60</t>
  </si>
  <si>
    <t>338950144</t>
  </si>
  <si>
    <t>Osazení kůlů jednotlivě ve svahu do 1:5 se zadusáním do zeminy výška kůlu nad zemí přes 1,5 do 2,0 m</t>
  </si>
  <si>
    <t>1228171905</t>
  </si>
  <si>
    <t>Osazení dřevěných kůlových konstrukcí svislých Příplatek k cenám jednotlivých kůlů do jam se zadusáním do zeminy, výšky kůlů nad terénem přes 1,5 do 2,0 m</t>
  </si>
  <si>
    <t>https://podminky.urs.cz/item/CS_URS_2021_02/338950144</t>
  </si>
  <si>
    <t>61</t>
  </si>
  <si>
    <t>R6</t>
  </si>
  <si>
    <t>Úprava křížení s melioracemi</t>
  </si>
  <si>
    <t>stavba</t>
  </si>
  <si>
    <t>-294623115</t>
  </si>
  <si>
    <t>Poznámka k položce:_x000d_
- odstranění šachet - 10 ks_x000d_
- odstranění melior. potrubí v délce 191 m_x000d_
- likvidace šachet a potrubí dle Zákona o odpadech č. 541/2020 Sb.</t>
  </si>
  <si>
    <t>62</t>
  </si>
  <si>
    <t>R8</t>
  </si>
  <si>
    <t>Ovodz kmenů stromů a jejich prodej</t>
  </si>
  <si>
    <t>152175873</t>
  </si>
  <si>
    <t>Poznámka k položce:_x000d_
- zajistí si dodavatel stavby na vlastní náklady</t>
  </si>
  <si>
    <t>Vodorovné konstrukce</t>
  </si>
  <si>
    <t>63</t>
  </si>
  <si>
    <t>462511270</t>
  </si>
  <si>
    <t>Zához z lomového kamene bez proštěrkování z terénu hmotnost do 200 kg</t>
  </si>
  <si>
    <t>-1493702411</t>
  </si>
  <si>
    <t>Zához z lomového kamene neupraveného záhozového bez proštěrkování z terénu, hmotnosti jednotlivých kamenů do 200 kg</t>
  </si>
  <si>
    <t>https://podminky.urs.cz/item/CS_URS_2021_02/462511270</t>
  </si>
  <si>
    <t>64</t>
  </si>
  <si>
    <t>465511328</t>
  </si>
  <si>
    <t>Dlažba z lomového kamene na sucho s vyklínováním spár tl 300 mm</t>
  </si>
  <si>
    <t>-1708517779</t>
  </si>
  <si>
    <t>Dlažba z lomového kamene lomařsky upraveného vodorovná nebo ve sklonu na sucho, s vyklínováním spár kamenem nebo s vyplněním spár pískem tl. 300 mm</t>
  </si>
  <si>
    <t>https://podminky.urs.cz/item/CS_URS_2021_02/465511328</t>
  </si>
  <si>
    <t>"doplnění opevnění brodu" 10</t>
  </si>
  <si>
    <t>998</t>
  </si>
  <si>
    <t>Přesun hmot</t>
  </si>
  <si>
    <t>65</t>
  </si>
  <si>
    <t>998332011</t>
  </si>
  <si>
    <t>Přesun hmot pro úpravy vodních toků a kanály</t>
  </si>
  <si>
    <t>1058171101</t>
  </si>
  <si>
    <t>Přesun hmot pro úpravy vodních toků a kanály, hráze rybníků apod. dopravní vzdálenost do 500 m</t>
  </si>
  <si>
    <t>https://podminky.urs.cz/item/CS_URS_2021_02/998332011</t>
  </si>
  <si>
    <t>3083-19/2 - SO-04 Úprava Svratky v intravilánu obce Herálec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</si>
  <si>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</si>
  <si>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</si>
  <si>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</si>
  <si>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</si>
  <si>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</si>
  <si>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</si>
  <si>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</si>
  <si>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112151351</t>
  </si>
  <si>
    <t>Kácení stromu s postupným spouštěním koruny a kmene D přes 0,1 do 0,2 m</t>
  </si>
  <si>
    <t>-2028648108</t>
  </si>
  <si>
    <t>Pokácení stromu postupné se spouštěním částí kmene a koruny o průměru na řezné ploše pařezu přes 100 do 200 mm</t>
  </si>
  <si>
    <t>https://podminky.urs.cz/item/CS_URS_2021_02/112151351</t>
  </si>
  <si>
    <t>112151352</t>
  </si>
  <si>
    <t>Kácení stromu s postupným spouštěním koruny a kmene D přes 0,2 do 0,3 m</t>
  </si>
  <si>
    <t>349001044</t>
  </si>
  <si>
    <t>Pokácení stromu postupné se spouštěním částí kmene a koruny o průměru na řezné ploše pařezu přes 200 do 300 mm</t>
  </si>
  <si>
    <t>https://podminky.urs.cz/item/CS_URS_2021_02/112151352</t>
  </si>
  <si>
    <t>112151354</t>
  </si>
  <si>
    <t>Kácení stromu s postupným spouštěním koruny a kmene D přes 0,4 do 0,5 m</t>
  </si>
  <si>
    <t>-960397481</t>
  </si>
  <si>
    <t>Pokácení stromu postupné se spouštěním částí kmene a koruny o průměru na řezné ploše pařezu přes 400 do 500 mm</t>
  </si>
  <si>
    <t>https://podminky.urs.cz/item/CS_URS_2021_02/112151354</t>
  </si>
  <si>
    <t>112151356</t>
  </si>
  <si>
    <t>Kácení stromu s postupným spouštěním koruny a kmene D přes 0,6 do 0,7 m</t>
  </si>
  <si>
    <t>174918472</t>
  </si>
  <si>
    <t>Pokácení stromu postupné se spouštěním částí kmene a koruny o průměru na řezné ploše pařezu přes 600 do 700 mm</t>
  </si>
  <si>
    <t>https://podminky.urs.cz/item/CS_URS_2021_02/112151356</t>
  </si>
  <si>
    <t>112151360</t>
  </si>
  <si>
    <t>Kácení stromu s postupným spouštěním koruny a kmene D přes 1,0 do 1,1 m</t>
  </si>
  <si>
    <t>-1612339015</t>
  </si>
  <si>
    <t>Pokácení stromu postupné se spouštěním částí kmene a koruny o průměru na řezné ploše pařezu přes 1000 do 1100 mm</t>
  </si>
  <si>
    <t>https://podminky.urs.cz/item/CS_URS_2021_02/112151360</t>
  </si>
  <si>
    <t>98</t>
  </si>
  <si>
    <t>-1898220617</t>
  </si>
  <si>
    <t>944036304</t>
  </si>
  <si>
    <t>-2126082864</t>
  </si>
  <si>
    <t>112251103</t>
  </si>
  <si>
    <t>Odstranění pařezů D přes 500 do 700 mm</t>
  </si>
  <si>
    <t>1404404223</t>
  </si>
  <si>
    <t>Odstranění pařezů strojně s jejich vykopáním, vytrháním nebo odstřelením průměru přes 500 do 700 mm</t>
  </si>
  <si>
    <t>https://podminky.urs.cz/item/CS_URS_2021_02/112251103</t>
  </si>
  <si>
    <t>2069311541</t>
  </si>
  <si>
    <t>113106123</t>
  </si>
  <si>
    <t>Rozebrání dlažeb ze zámkových dlaždic komunikací pro pěší ručně</t>
  </si>
  <si>
    <t>1350870412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</si>
  <si>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</si>
  <si>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https://podminky.urs.cz/item/CS_URS_2021_02/113106123</t>
  </si>
  <si>
    <t>113107311</t>
  </si>
  <si>
    <t>Odstranění podkladu z kameniva těženého tl do 100 mm strojně pl do 50 m2</t>
  </si>
  <si>
    <t>-1784325803</t>
  </si>
  <si>
    <t>Odstranění podkladů nebo krytů strojně plochy jednotlivě do 50 m2 s přemístěním hmot na skládku na vzdálenost do 3 m nebo s naložením na dopravní prostředek z kameniva těženého, o tl. vrstvy do 100 mm</t>
  </si>
  <si>
    <t>https://podminky.urs.cz/item/CS_URS_2021_02/113107311</t>
  </si>
  <si>
    <t>114203202</t>
  </si>
  <si>
    <t>Očištění lomového kamene nebo betonových tvárnic od malty</t>
  </si>
  <si>
    <t>-44687379</t>
  </si>
  <si>
    <t>Očištění lomového kamene nebo betonových tvárnic získaných při rozebrání dlažeb, záhozů, rovnanin a soustřeďovacích staveb od malty</t>
  </si>
  <si>
    <t>https://podminky.urs.cz/item/CS_URS_2021_02/114203202</t>
  </si>
  <si>
    <t>0,9*2*924</t>
  </si>
  <si>
    <t>115101201</t>
  </si>
  <si>
    <t>Čerpání vody na dopravní výšku do 10 m průměrný přítok do 500 l/min</t>
  </si>
  <si>
    <t>hod</t>
  </si>
  <si>
    <t>-1325530266</t>
  </si>
  <si>
    <t>Čerpání vody na dopravní výšku do 10 m s uvažovaným průměrným přítokem do 500 l/min</t>
  </si>
  <si>
    <t>https://podminky.urs.cz/item/CS_URS_2021_02/115101201</t>
  </si>
  <si>
    <t>"čerpání průsaků v ohrázkování" 22*8*6</t>
  </si>
  <si>
    <t>115101301</t>
  </si>
  <si>
    <t>Pohotovost čerpací soupravy pro dopravní výšku do 10 m přítok do 500 l/min</t>
  </si>
  <si>
    <t>den</t>
  </si>
  <si>
    <t>14480355</t>
  </si>
  <si>
    <t>Pohotovost záložní čerpací soupravy pro dopravní výšku do 10 m s uvažovaným průměrným přítokem do 500 l/min</t>
  </si>
  <si>
    <t>https://podminky.urs.cz/item/CS_URS_2021_02/115101301</t>
  </si>
  <si>
    <t>122111101</t>
  </si>
  <si>
    <t>Odkopávky a prokopávky v hornině třídy těžitelnosti I, skupiny 1 a 2 ručně</t>
  </si>
  <si>
    <t>1360039119</t>
  </si>
  <si>
    <t>Odkopávky a prokopávky ručně zapažené i nezapažené v hornině třídy těžitelnosti I skupiny 1 a 2</t>
  </si>
  <si>
    <t>https://podminky.urs.cz/item/CS_URS_2021_02/122111101</t>
  </si>
  <si>
    <t>"pro založení opěrné zdi" 2,5*1078</t>
  </si>
  <si>
    <t>-1330533466</t>
  </si>
  <si>
    <t>151101102</t>
  </si>
  <si>
    <t>Zřízení příložného pažení a rozepření stěn rýh hl přes 2 do 4 m</t>
  </si>
  <si>
    <t>1739680583</t>
  </si>
  <si>
    <t>Zřízení pažení a rozepření stěn rýh pro podzemní vedení příložné pro jakoukoliv mezerovitost, hloubky přes 2 do 4 m</t>
  </si>
  <si>
    <t>https://podminky.urs.cz/item/CS_URS_2021_02/151101102</t>
  </si>
  <si>
    <t>2,3*2*950</t>
  </si>
  <si>
    <t>151101112</t>
  </si>
  <si>
    <t>Odstranění příložného pažení a rozepření stěn rýh hl přes 2 do 4 m</t>
  </si>
  <si>
    <t>155512122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</si>
  <si>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</si>
  <si>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</si>
  <si>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151101401</t>
  </si>
  <si>
    <t>Zřízení vzepření stěn při pažení příložném hl do 4 m</t>
  </si>
  <si>
    <t>1659355006</t>
  </si>
  <si>
    <t>Zřízení vzepření zapažených stěn výkopů s potřebným přepažováním při pažení příložném, hloubky do 4 m</t>
  </si>
  <si>
    <t>https://podminky.urs.cz/item/CS_URS_2021_02/151101401</t>
  </si>
  <si>
    <t>151101411</t>
  </si>
  <si>
    <t>Odstranění vzepření stěn při pažení příložném hl do 4 m</t>
  </si>
  <si>
    <t>1799242500</t>
  </si>
  <si>
    <t>Odstranění vzepření stěn výkopů s uložením materiálu na vzdálenost do 3 m od kraje výkopu při pažení příložném, hloubky do 4 m</t>
  </si>
  <si>
    <t>https://podminky.urs.cz/item/CS_URS_2021_02/151101411</t>
  </si>
  <si>
    <t>-1388840530</t>
  </si>
  <si>
    <t>-118389759</t>
  </si>
  <si>
    <t>162201403</t>
  </si>
  <si>
    <t>Vodorovné přemístění větví stromů listnatých do 1 km D kmene přes 500 do 700 mm</t>
  </si>
  <si>
    <t>-10971272</t>
  </si>
  <si>
    <t>Vodorovné přemístění větví, kmenů nebo pařezů s naložením, složením a dopravou do 1000 m větví stromů listnatých, průměru kmene přes 500 do 700 mm</t>
  </si>
  <si>
    <t>https://podminky.urs.cz/item/CS_URS_2021_02/162201403</t>
  </si>
  <si>
    <t>1171864501</t>
  </si>
  <si>
    <t>-282869679</t>
  </si>
  <si>
    <t>162201413</t>
  </si>
  <si>
    <t>Vodorovné přemístění kmenů stromů listnatých do 1 km D kmene přes 500 do 700 mm</t>
  </si>
  <si>
    <t>-1302517511</t>
  </si>
  <si>
    <t>Vodorovné přemístění větví, kmenů nebo pařezů s naložením, složením a dopravou do 1000 m kmenů stromů listnatých, průměru přes 500 do 700 mm</t>
  </si>
  <si>
    <t>https://podminky.urs.cz/item/CS_URS_2021_02/162201413</t>
  </si>
  <si>
    <t>-1068780819</t>
  </si>
  <si>
    <t>1266875901</t>
  </si>
  <si>
    <t>162201423</t>
  </si>
  <si>
    <t>Vodorovné přemístění pařezů do 1 km D přes 500 do 700 mm</t>
  </si>
  <si>
    <t>1007192497</t>
  </si>
  <si>
    <t>Vodorovné přemístění větví, kmenů nebo pařezů s naložením, složením a dopravou do 1000 m pařezů kmenů, průměru přes 500 do 700 mm</t>
  </si>
  <si>
    <t>https://podminky.urs.cz/item/CS_URS_2021_02/162201423</t>
  </si>
  <si>
    <t>-1377506798</t>
  </si>
  <si>
    <t>-1056205533</t>
  </si>
  <si>
    <t>1992375939</t>
  </si>
  <si>
    <t>-285453884</t>
  </si>
  <si>
    <t>381043921</t>
  </si>
  <si>
    <t>380*5</t>
  </si>
  <si>
    <t>171111103</t>
  </si>
  <si>
    <t>Uložení sypaniny z hornin soudržných do násypů zhutněných ručně</t>
  </si>
  <si>
    <t>458335585</t>
  </si>
  <si>
    <t>Uložení sypanin do násypů ručně s rozprostřením sypaniny ve vrstvách a s hrubým urovnáním zhutněných z hornin soudržných jakékoliv třídy těžitelnosti</t>
  </si>
  <si>
    <t>https://podminky.urs.cz/item/CS_URS_2021_02/171111103</t>
  </si>
  <si>
    <t>171153101</t>
  </si>
  <si>
    <t>Zemní hrázky melioračních kanálů z horniny třídy těžitelnosti I a II skupiny 1 až 4</t>
  </si>
  <si>
    <t>-714536438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</si>
  <si>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</si>
  <si>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https://podminky.urs.cz/item/CS_URS_2021_02/171153101</t>
  </si>
  <si>
    <t>"jímkování hrázkou v toku" 1078*2,5</t>
  </si>
  <si>
    <t>1781873184</t>
  </si>
  <si>
    <t>380*1,6</t>
  </si>
  <si>
    <t>174151101</t>
  </si>
  <si>
    <t>Zásyp jam, šachet rýh nebo kolem objektů sypaninou se zhutněním</t>
  </si>
  <si>
    <t>812796690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</si>
  <si>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</si>
  <si>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</si>
  <si>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181111131</t>
  </si>
  <si>
    <t>Plošná úprava terénu do 500 m2 zemina skupiny 1 až 4 nerovnosti přes 150 do 200 mm v rovinně a svahu do 1:5</t>
  </si>
  <si>
    <t>315220998</t>
  </si>
  <si>
    <t>Plošná úprava terénu v zemině skupiny 1 až 4 s urovnáním povrchu bez doplnění ornice souvislé plochy do 500 m2 při nerovnostech terénu přes 150 do 200 mm v rovině nebo na svahu do 1:5</t>
  </si>
  <si>
    <t>https://podminky.urs.cz/item/CS_URS_2021_02/181111131</t>
  </si>
  <si>
    <t>"terén za rubem zdí" 1078*1</t>
  </si>
  <si>
    <t>31197003</t>
  </si>
  <si>
    <t>tyč závitová Pz 4.6 M10</t>
  </si>
  <si>
    <t>m</t>
  </si>
  <si>
    <t>1353048763</t>
  </si>
  <si>
    <t>https://podminky.urs.cz/item/CS_URS_2021_02/31197003</t>
  </si>
  <si>
    <t>12*0,15</t>
  </si>
  <si>
    <t>31111005</t>
  </si>
  <si>
    <t>matice přesná šestihranná Pz DIN 934-8 M10</t>
  </si>
  <si>
    <t>100 kus</t>
  </si>
  <si>
    <t>460108899</t>
  </si>
  <si>
    <t>https://podminky.urs.cz/item/CS_URS_2021_02/31111005</t>
  </si>
  <si>
    <t>59055250</t>
  </si>
  <si>
    <t>podložka 22x10.25x2 M10</t>
  </si>
  <si>
    <t>-1762027070</t>
  </si>
  <si>
    <t>https://podminky.urs.cz/item/CS_URS_2021_02/59055250</t>
  </si>
  <si>
    <t>54879002</t>
  </si>
  <si>
    <t>patrona chemická M10x90mm</t>
  </si>
  <si>
    <t>-705020141</t>
  </si>
  <si>
    <t>https://podminky.urs.cz/item/CS_URS_2021_02/54879002</t>
  </si>
  <si>
    <t>R7</t>
  </si>
  <si>
    <t>Chránička kabelová červená korugovaná 40/32 mm</t>
  </si>
  <si>
    <t>166037940</t>
  </si>
  <si>
    <t>Zakládání</t>
  </si>
  <si>
    <t>211531111</t>
  </si>
  <si>
    <t>Výplň odvodňovacích žeber nebo trativodů kamenivem hrubým drceným frakce 16 až 63 mm</t>
  </si>
  <si>
    <t>-1246006765</t>
  </si>
  <si>
    <t>Výplň kamenivem do rýh odvodňovacích žeber nebo trativodů bez zhutnění, s úpravou povrchu výplně kamenivem hrubým drceným frakce 16 až 63 mm</t>
  </si>
  <si>
    <t>https://podminky.urs.cz/item/CS_URS_2021_02/211531111</t>
  </si>
  <si>
    <t>1078*0,4*0,3</t>
  </si>
  <si>
    <t>212751104</t>
  </si>
  <si>
    <t>Trativod z drenážních trubek flexibilních PVC-U SN 4 perforace 360° včetně lože otevřený výkop DN 100 pro meliorace</t>
  </si>
  <si>
    <t>-1166596676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</si>
  <si>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</si>
  <si>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https://podminky.urs.cz/item/CS_URS_2021_02/212751104</t>
  </si>
  <si>
    <t>1078</t>
  </si>
  <si>
    <t>271532212</t>
  </si>
  <si>
    <t>Podsyp pod základové konstrukce se zhutněním z hrubého kameniva frakce 16 až 32 mm</t>
  </si>
  <si>
    <t>1514061386</t>
  </si>
  <si>
    <t>Podsyp pod základové konstrukce se zhutněním a urovnáním povrchu z kameniva hrubého, frakce 16 - 32 mm</t>
  </si>
  <si>
    <t>https://podminky.urs.cz/item/CS_URS_2021_02/271532212</t>
  </si>
  <si>
    <t>"pod základovou desku" 1,3*0,15*924</t>
  </si>
  <si>
    <t>273321611</t>
  </si>
  <si>
    <t>Základové desky ze ŽB bez zvýšených nároků na prostředí tř. C 30/37</t>
  </si>
  <si>
    <t>-1717446243</t>
  </si>
  <si>
    <t>Základy z betonu železového (bez výztuže) desky z betonu bez zvláštních nároků na prostředí tř. C 30/37</t>
  </si>
  <si>
    <t>https://podminky.urs.cz/item/CS_URS_2021_02/273321611</t>
  </si>
  <si>
    <t>381+1,14*0,3*10</t>
  </si>
  <si>
    <t>273351121</t>
  </si>
  <si>
    <t>Zřízení bednění základových desek</t>
  </si>
  <si>
    <t>-1321032095</t>
  </si>
  <si>
    <t>Bednění základů desek zřízení</t>
  </si>
  <si>
    <t>https://podminky.urs.cz/item/CS_URS_2021_02/273351121</t>
  </si>
  <si>
    <t>0,3*924+1,2*2*(924/3)</t>
  </si>
  <si>
    <t>273351122</t>
  </si>
  <si>
    <t>Odstranění bednění základových desek</t>
  </si>
  <si>
    <t>-277297880</t>
  </si>
  <si>
    <t>Bednění základů desek odstranění</t>
  </si>
  <si>
    <t>https://podminky.urs.cz/item/CS_URS_2021_02/273351122</t>
  </si>
  <si>
    <t>273362021</t>
  </si>
  <si>
    <t>Výztuž základových desek svařovanými sítěmi Kari</t>
  </si>
  <si>
    <t>-332906910</t>
  </si>
  <si>
    <t>Výztuž základů desek ze svařovaných sítí z drátů typu KARI</t>
  </si>
  <si>
    <t>https://podminky.urs.cz/item/CS_URS_2021_02/273362021</t>
  </si>
  <si>
    <t>1,1*924*2*7,9/1000</t>
  </si>
  <si>
    <t>Svislé a kompletní konstrukce</t>
  </si>
  <si>
    <t>311321611</t>
  </si>
  <si>
    <t>Nosná zeď ze ŽB tř. C 30/37 bez výztuže</t>
  </si>
  <si>
    <t>650005885</t>
  </si>
  <si>
    <t>Nadzákladové zdi z betonu železového (bez výztuže) nosné bez zvláštních nároků na vliv prostředí tř. C 30/37</t>
  </si>
  <si>
    <t>https://podminky.urs.cz/item/CS_URS_2021_02/311321611</t>
  </si>
  <si>
    <t>311351121</t>
  </si>
  <si>
    <t>Zřízení oboustranného bednění nosných nadzákladových zdí</t>
  </si>
  <si>
    <t>-1280109708</t>
  </si>
  <si>
    <t>Bednění nadzákladových zdí nosných rovné oboustranné za každou stranu zřízení</t>
  </si>
  <si>
    <t>https://podminky.urs.cz/item/CS_URS_2021_02/311351121</t>
  </si>
  <si>
    <t>311351122</t>
  </si>
  <si>
    <t>Odstranění oboustranného bednění nosných nadzákladových zdí</t>
  </si>
  <si>
    <t>-1102165768</t>
  </si>
  <si>
    <t>Bednění nadzákladových zdí nosných rovné oboustranné za každou stranu odstranění</t>
  </si>
  <si>
    <t>https://podminky.urs.cz/item/CS_URS_2021_02/311351122</t>
  </si>
  <si>
    <t>311361221</t>
  </si>
  <si>
    <t>Výztuž nosných zdí betonářskou ocelí 10 216</t>
  </si>
  <si>
    <t>-1282950612</t>
  </si>
  <si>
    <t>Výztuž nadzákladových zdí nosných svislých nebo odkloněných od svislice, rovných nebo oblých z betonářské oceli 10 216 (E)</t>
  </si>
  <si>
    <t>https://podminky.urs.cz/item/CS_URS_2021_02/311361221</t>
  </si>
  <si>
    <t>311361821</t>
  </si>
  <si>
    <t>Výztuž nosných zdí betonářskou ocelí 10 505</t>
  </si>
  <si>
    <t>-1745766657</t>
  </si>
  <si>
    <t>Výztuž nadzákladových zdí nosných svislých nebo odkloněných od svislice, rovných nebo oblých z betonářské oceli 10 505 (R) nebo BSt 500</t>
  </si>
  <si>
    <t>https://podminky.urs.cz/item/CS_URS_2021_02/311361821</t>
  </si>
  <si>
    <t>321213234</t>
  </si>
  <si>
    <t>Zdivo nadzákladové z lomového kamene vodních staveb rubové se zatřením na maltu MC 25</t>
  </si>
  <si>
    <t>-506808576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</si>
  <si>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</si>
  <si>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https://podminky.urs.cz/item/CS_URS_2021_02/321213234</t>
  </si>
  <si>
    <t>"nadezdívka ponechaných úseků stávajícího zdiva" 20*0,4*0,5</t>
  </si>
  <si>
    <t>"nový úsek zdi" 26*1,3</t>
  </si>
  <si>
    <t>0,4*1059</t>
  </si>
  <si>
    <t>"nadezdívka na přítocích"6,3+15</t>
  </si>
  <si>
    <t>Součet</t>
  </si>
  <si>
    <t>345321414</t>
  </si>
  <si>
    <t>Zídky atikové, parapetní, schodišťové a zábradelní ze ŽB tř. C 20/25</t>
  </si>
  <si>
    <t>-627054999</t>
  </si>
  <si>
    <t>Zídky atikové, poprsní, schodišťové a zábradelní z betonu železového bez výztuže tř. C 20/25</t>
  </si>
  <si>
    <t>https://podminky.urs.cz/item/CS_URS_2021_02/345321414</t>
  </si>
  <si>
    <t>345351005</t>
  </si>
  <si>
    <t>Zřízení bednění plnostěnných zídek atikových, parapetních, zábradelních</t>
  </si>
  <si>
    <t>-1864910958</t>
  </si>
  <si>
    <t>Bednění atikových, poprsních, schodišťových, zábradelních zídek plnostěnných zřízení</t>
  </si>
  <si>
    <t>https://podminky.urs.cz/item/CS_URS_2021_02/345351005</t>
  </si>
  <si>
    <t>345351006</t>
  </si>
  <si>
    <t>Odstranění bednění plnostěnných zídek atikových, parapetních, zábradelních</t>
  </si>
  <si>
    <t>-1569165762</t>
  </si>
  <si>
    <t>Bednění atikových, poprsních, schodišťových, zábradelních zídek plnostěnných odstranění</t>
  </si>
  <si>
    <t>https://podminky.urs.cz/item/CS_URS_2021_02/345351006</t>
  </si>
  <si>
    <t>345362021</t>
  </si>
  <si>
    <t>Výztuž zídek atikových, parapetních, schodišťových a zábradelních svařovanými sítěmi Kari</t>
  </si>
  <si>
    <t>1017160331</t>
  </si>
  <si>
    <t>Výztuž atikových, poprsních, schodišťových, zábradelních zídek a madel ze svařovaných sítí z drátů typu KARI</t>
  </si>
  <si>
    <t>https://podminky.urs.cz/item/CS_URS_2021_02/345362021</t>
  </si>
  <si>
    <t>R321213234</t>
  </si>
  <si>
    <t>-1503178154</t>
  </si>
  <si>
    <t>https://podminky.urs.cz/item/CS_URS_2021_02/R321213234</t>
  </si>
  <si>
    <t>0,9*924</t>
  </si>
  <si>
    <t>Provedení rekonstrukce prostupů dešťových kanalizací</t>
  </si>
  <si>
    <t>-930790719</t>
  </si>
  <si>
    <t xml:space="preserve">Poznámka k položce:_x000d_
- cca 50 ks prostupů v nábřežní zdi_x000d_
- DN100 až 400_x000d_
- ponechání nebo náhrada podle  skutečného stavu po odkrytí a rozebrání zdi</t>
  </si>
  <si>
    <t>463451112</t>
  </si>
  <si>
    <t>Prolití kamenné rovnaniny maltou MC 10</t>
  </si>
  <si>
    <t>96267739</t>
  </si>
  <si>
    <t>Prolití konstrukce z kamene rovnaniny cementovou maltou MC-10</t>
  </si>
  <si>
    <t>https://podminky.urs.cz/item/CS_URS_2021_02/463451112</t>
  </si>
  <si>
    <t>465210122</t>
  </si>
  <si>
    <t>Schody z lomového kamene na maltu cementovou s vyspárováním tl 250 mm</t>
  </si>
  <si>
    <t>-36328573</t>
  </si>
  <si>
    <t>Schody z lomového kamene lomařsky upraveného pro dlažbu na cementovou maltu, s vyspárováním cementovou maltou, tl. kamene 250 mm</t>
  </si>
  <si>
    <t>https://podminky.urs.cz/item/CS_URS_2021_02/465210122</t>
  </si>
  <si>
    <t>10*3</t>
  </si>
  <si>
    <t>67</t>
  </si>
  <si>
    <t>465511317</t>
  </si>
  <si>
    <t>Oprava dlažeb z lomového kamene na sucho s vyklínováním do 20 m2 s dodáním kamene tl 300 mm</t>
  </si>
  <si>
    <t>308691066</t>
  </si>
  <si>
    <t>Oprava dlažeb z lomového kamene lomařsky upraveného pro dlažbu o ploše opravovaných míst do 20 m2 jednotlivě včetně dodání kamene na sucho s vyklínováním kamenem, s vyplněním spár těženým kamenivem, drnem nebo ornicí s osetím, tl. kamene 300 mm</t>
  </si>
  <si>
    <t>https://podminky.urs.cz/item/CS_URS_2021_02/465511317</t>
  </si>
  <si>
    <t>68</t>
  </si>
  <si>
    <t>465512317</t>
  </si>
  <si>
    <t>Oprava dlažeb z lomového kamene na sucho se zalitím spár do 20 m2 s dodáním kamene tl 300 mm</t>
  </si>
  <si>
    <t>1109361484</t>
  </si>
  <si>
    <t>Oprava dlažeb z lomového kamene lomařsky upraveného pro dlažbu o ploše opravovaných míst do 20 m2 jednotlivě včetně dodání kamene na sucho se zalitím spár cementovou maltou, tl. kamene 300 mm</t>
  </si>
  <si>
    <t>https://podminky.urs.cz/item/CS_URS_2021_02/465512317</t>
  </si>
  <si>
    <t>69</t>
  </si>
  <si>
    <t xml:space="preserve">Změna výškového osazení lávky č.1 </t>
  </si>
  <si>
    <t>-841461200</t>
  </si>
  <si>
    <t>Poznámka k položce:_x000d_
- odstranění konctrukce komunikace_x000d_
- demontáž žebrovaných plechů_x000d_
- osazení I nosníků na zvýšenou úroveň nové zdi_x000d_
- nátěr ocel. konstrukcí_x000d_
- položení vrstev komunikace, včetně napojení na okolní úseky komunikace</t>
  </si>
  <si>
    <t>70</t>
  </si>
  <si>
    <t>Změna výškového osazení lávky č.2</t>
  </si>
  <si>
    <t>1089261529</t>
  </si>
  <si>
    <t>Komunikace pozemní</t>
  </si>
  <si>
    <t>71</t>
  </si>
  <si>
    <t>564861111</t>
  </si>
  <si>
    <t>Podklad ze štěrkodrtě ŠD tl 200 mm</t>
  </si>
  <si>
    <t>-52906194</t>
  </si>
  <si>
    <t>Podklad ze štěrkodrti ŠD s rozprostřením a zhutněním, po zhutnění tl. 200 mm</t>
  </si>
  <si>
    <t>https://podminky.urs.cz/item/CS_URS_2021_02/564861111</t>
  </si>
  <si>
    <t>72</t>
  </si>
  <si>
    <t>565165121</t>
  </si>
  <si>
    <t>Asfaltový beton vrstva podkladní ACP 16 (obalované kamenivo OKS) tl 80 mm š přes 3 m</t>
  </si>
  <si>
    <t>1073193092</t>
  </si>
  <si>
    <t>Asfaltový beton vrstva podkladní ACP 16 (obalované kamenivo střednězrnné - OKS) s rozprostřením a zhutněním v pruhu šířky přes 3 m, po zhutnění tl. 80 mm</t>
  </si>
  <si>
    <t>https://podminky.urs.cz/item/CS_URS_2021_02/565165121</t>
  </si>
  <si>
    <t>73</t>
  </si>
  <si>
    <t>573111115</t>
  </si>
  <si>
    <t>Postřik živičný infiltrační s posypem z asfaltu množství 2,5 kg/m2</t>
  </si>
  <si>
    <t>1762112747</t>
  </si>
  <si>
    <t>Postřik infiltrační PI z asfaltu silničního s posypem kamenivem, v množství 2,50 kg/m2</t>
  </si>
  <si>
    <t>https://podminky.urs.cz/item/CS_URS_2021_02/573111115</t>
  </si>
  <si>
    <t>74</t>
  </si>
  <si>
    <t>573231111</t>
  </si>
  <si>
    <t>Postřik živičný spojovací ze silniční emulze v množství 0,70 kg/m2</t>
  </si>
  <si>
    <t>-1903826460</t>
  </si>
  <si>
    <t>Postřik spojovací PS bez posypu kamenivem ze silniční emulze, v množství 0,70 kg/m2</t>
  </si>
  <si>
    <t>https://podminky.urs.cz/item/CS_URS_2021_02/573231111</t>
  </si>
  <si>
    <t>75</t>
  </si>
  <si>
    <t>577134121</t>
  </si>
  <si>
    <t>Asfaltový beton vrstva obrusná ACO 11 (ABS) tř. I tl 40 mm š přes 3 m z nemodifikovaného asfaltu</t>
  </si>
  <si>
    <t>-505170650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</si>
  <si>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</si>
  <si>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</si>
  <si>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>76</t>
  </si>
  <si>
    <t>596211110</t>
  </si>
  <si>
    <t>Kladení zámkové dlažby komunikací pro pěší tl 60 mm skupiny A pl do 50 m2</t>
  </si>
  <si>
    <t>-269345139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</si>
  <si>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</si>
  <si>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</si>
  <si>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Úpravy povrchů, podlahy a osazování výplní</t>
  </si>
  <si>
    <t>77</t>
  </si>
  <si>
    <t>628635512</t>
  </si>
  <si>
    <t>Vyplnění spár zdiva z lomového kamene maltou cementovou na hl do 70 mm s vyspárováním</t>
  </si>
  <si>
    <t>-61346115</t>
  </si>
  <si>
    <t>Vyplnění spár dosavadních konstrukcí zdiva cementovou maltou s vyčištěním spár hloubky do 70 mm, zdiva z lomového kamene s vyspárováním</t>
  </si>
  <si>
    <t>https://podminky.urs.cz/item/CS_URS_2021_02/628635512</t>
  </si>
  <si>
    <t>"spárování zdiva v úsecích kde není možno provést kompletní kci 20%" 128*2*0,2</t>
  </si>
  <si>
    <t>Trubní vedení</t>
  </si>
  <si>
    <t>78</t>
  </si>
  <si>
    <t>871264301</t>
  </si>
  <si>
    <t>Montáž kanalizačního potrubí z PE SDR17 otevřený výkop sklon do 20 % svařovaných na tupo D 110x6,6 mm</t>
  </si>
  <si>
    <t>906877654</t>
  </si>
  <si>
    <t>Montáž kanalizačního potrubí z plastů z polyetylenu PE 100 svařovaných na tupo v otevřeném výkopu ve sklonu do 20 % SDR 17/PN 10 D 110 x 6,6 mm</t>
  </si>
  <si>
    <t>https://podminky.urs.cz/item/CS_URS_2021_02/871264301</t>
  </si>
  <si>
    <t>79</t>
  </si>
  <si>
    <t>871353121</t>
  </si>
  <si>
    <t>Montáž kanalizačního potrubí z PVC těsněné gumovým kroužkem otevřený výkop sklon do 20 % DN 200</t>
  </si>
  <si>
    <t>-114916516</t>
  </si>
  <si>
    <t>Montáž kanalizačního potrubí z plastů z tvrdého PVC těsněných gumovým kroužkem v otevřeném výkopu ve sklonu do 20 % DN 200</t>
  </si>
  <si>
    <t>https://podminky.urs.cz/item/CS_URS_2021_02/871353121</t>
  </si>
  <si>
    <t>80</t>
  </si>
  <si>
    <t>28611136</t>
  </si>
  <si>
    <t>trubka kanalizační PVC DN 200x1000mm SN4</t>
  </si>
  <si>
    <t>427761084</t>
  </si>
  <si>
    <t>https://podminky.urs.cz/item/CS_URS_2021_02/28611136</t>
  </si>
  <si>
    <t>27*1,03 'Přepočtené koeficientem množství</t>
  </si>
  <si>
    <t>81</t>
  </si>
  <si>
    <t>877315261</t>
  </si>
  <si>
    <t>Montáž dvorní vpusti z tvrdého PVC-systém KG DN 160</t>
  </si>
  <si>
    <t>545068500</t>
  </si>
  <si>
    <t>Montáž tvarovek na kanalizačním potrubí z trub z plastu z tvrdého PVC nebo z polypropylenu v otevřeném výkopu dvorních vpustí DN 160</t>
  </si>
  <si>
    <t>https://podminky.urs.cz/item/CS_URS_2021_02/877315261</t>
  </si>
  <si>
    <t>82</t>
  </si>
  <si>
    <t>56231166</t>
  </si>
  <si>
    <t>vtok DN 160 se svislým odtokem plast 244x244mm/litina 226x226mm se sifonovou vložkou</t>
  </si>
  <si>
    <t>-1730089463</t>
  </si>
  <si>
    <t>https://podminky.urs.cz/item/CS_URS_2021_02/56231166</t>
  </si>
  <si>
    <t>83</t>
  </si>
  <si>
    <t>721269124</t>
  </si>
  <si>
    <t>Montáž klapky zpětné polypropylen PP do DN 200 ostatní typ</t>
  </si>
  <si>
    <t>564697938</t>
  </si>
  <si>
    <t>Zpětné klapky montáž zpětných klapek ostatních typů polypropylenových (PP) do DN 200</t>
  </si>
  <si>
    <t>https://podminky.urs.cz/item/CS_URS_2021_02/721269124</t>
  </si>
  <si>
    <t>84</t>
  </si>
  <si>
    <t>R1</t>
  </si>
  <si>
    <t>-1474341986</t>
  </si>
  <si>
    <t>KG Klapka koncová DN200</t>
  </si>
  <si>
    <t>85</t>
  </si>
  <si>
    <t>ACO.53610200</t>
  </si>
  <si>
    <t>ACO Flex - Spojka DN200</t>
  </si>
  <si>
    <t>36818781</t>
  </si>
  <si>
    <t>Poznámka k položce:_x000d_
1</t>
  </si>
  <si>
    <t>86</t>
  </si>
  <si>
    <t>286R2</t>
  </si>
  <si>
    <t>tvarovka T-kus drenážního systému budov s redukcí DN 160/125</t>
  </si>
  <si>
    <t>-1683700712</t>
  </si>
  <si>
    <t>tvarovka T-kus drenážního systému budov s redukcí DN 200/110</t>
  </si>
  <si>
    <t>Ostatní konstrukce a práce, bourání</t>
  </si>
  <si>
    <t>87</t>
  </si>
  <si>
    <t>938903113</t>
  </si>
  <si>
    <t>Vysekání spár hl do 70 mm ve zdivu z lomového kamene</t>
  </si>
  <si>
    <t>1313373740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</si>
  <si>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</si>
  <si>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https://podminky.urs.cz/item/CS_URS_2021_02/938903113</t>
  </si>
  <si>
    <t>88</t>
  </si>
  <si>
    <t>966021112</t>
  </si>
  <si>
    <t>Bourání konstrukcí LTM zdiva kamenného na MC ručně</t>
  </si>
  <si>
    <t>405489091</t>
  </si>
  <si>
    <t>Bourání konstrukcí LTM ve vodních tocích s přemístěním suti na hromady na vzdálenost do 20 m nebo s naložením na dopravní prostředek ručně ze zdiva kamenného, pro jakýkoliv druh kamene na maltu cementovou</t>
  </si>
  <si>
    <t>https://podminky.urs.cz/item/CS_URS_2021_02/966021112</t>
  </si>
  <si>
    <t>89</t>
  </si>
  <si>
    <t>953961212</t>
  </si>
  <si>
    <t>Kotvy chemickou patronou M 10 hl 90 mm do betonu, ŽB nebo kamene s vyvrtáním otvoru</t>
  </si>
  <si>
    <t>-603513219</t>
  </si>
  <si>
    <t>Kotvy chemické s vyvrtáním otvoru do betonu, železobetonu nebo tvrdého kamene chemická patrona, velikost M 10, hloubka 90 mm</t>
  </si>
  <si>
    <t>https://podminky.urs.cz/item/CS_URS_2021_02/953961212</t>
  </si>
  <si>
    <t>997</t>
  </si>
  <si>
    <t>Přesun sutě</t>
  </si>
  <si>
    <t>90</t>
  </si>
  <si>
    <t>997002511</t>
  </si>
  <si>
    <t>Vodorovné přemístění suti a vybouraných hmot bez naložení ale se složením a urovnáním do 1 km</t>
  </si>
  <si>
    <t>414593720</t>
  </si>
  <si>
    <t>Vodorovné přemístění suti a vybouraných hmot bez naložení, se složením a hrubým urovnáním na vzdálenost do 1 km</t>
  </si>
  <si>
    <t>https://podminky.urs.cz/item/CS_URS_2021_02/997002511</t>
  </si>
  <si>
    <t>1663,2*0,05*2,1</t>
  </si>
  <si>
    <t>91</t>
  </si>
  <si>
    <t>997002519</t>
  </si>
  <si>
    <t>Příplatek ZKD 1 km přemístění suti a vybouraných hmot</t>
  </si>
  <si>
    <t>-1956106265</t>
  </si>
  <si>
    <t>Vodorovné přemístění suti a vybouraných hmot bez naložení, se složením a hrubým urovnáním Příplatek k ceně za každý další i započatý 1 km přes 1 km</t>
  </si>
  <si>
    <t>https://podminky.urs.cz/item/CS_URS_2021_02/997002519</t>
  </si>
  <si>
    <t>174,636*14</t>
  </si>
  <si>
    <t>92</t>
  </si>
  <si>
    <t>997002611</t>
  </si>
  <si>
    <t>Nakládání suti a vybouraných hmot</t>
  </si>
  <si>
    <t>1211718068</t>
  </si>
  <si>
    <t>Nakládání suti a vybouraných hmot na dopravní prostředek pro vodorovné přemístění</t>
  </si>
  <si>
    <t>https://podminky.urs.cz/item/CS_URS_2021_02/997002611</t>
  </si>
  <si>
    <t>174,636</t>
  </si>
  <si>
    <t>93</t>
  </si>
  <si>
    <t>997013601</t>
  </si>
  <si>
    <t>Poplatek za uložení na skládce (skládkovné) stavebního odpadu betonového kód odpadu 17 01 01</t>
  </si>
  <si>
    <t>2081220247</t>
  </si>
  <si>
    <t>Poplatek za uložení stavebního odpadu na skládce (skládkovné) z prostého betonu zatříděného do Katalogu odpadů pod kódem 17 01 01</t>
  </si>
  <si>
    <t>https://podminky.urs.cz/item/CS_URS_2021_02/997013601</t>
  </si>
  <si>
    <t>"suť z čištění kameniva - spárování"174,636</t>
  </si>
  <si>
    <t>94</t>
  </si>
  <si>
    <t>997221131</t>
  </si>
  <si>
    <t>Vodorovná doprava vybouraných hmot nošením do 50 m</t>
  </si>
  <si>
    <t>-1090397232</t>
  </si>
  <si>
    <t>Vodorovná doprava vybouraných hmot nošením s naložením a se složením na vzdálenost do 50 m</t>
  </si>
  <si>
    <t>https://podminky.urs.cz/item/CS_URS_2021_02/997221131</t>
  </si>
  <si>
    <t>95</t>
  </si>
  <si>
    <t>998322091</t>
  </si>
  <si>
    <t>Příplatek k přesunu hmot pro přehrady zděné a betonové za zvětšený přesun do 1000 m</t>
  </si>
  <si>
    <t>-2108361692</t>
  </si>
  <si>
    <t>Přesun hmot pro objekty hráze přehradní zděné, betonové, železobetonové Příplatek k ceně za zvětšený přesun přes vymezenou největší dopravní vzdálenost do 1 000 m</t>
  </si>
  <si>
    <t>https://podminky.urs.cz/item/CS_URS_2021_02/998322091</t>
  </si>
  <si>
    <t>"přesun betonu po stavbě" 943,1</t>
  </si>
  <si>
    <t>"přesun lomoveho kamene po stavbě" 2110</t>
  </si>
  <si>
    <t>96</t>
  </si>
  <si>
    <t>-272867463</t>
  </si>
  <si>
    <t>3083-19/3 - Přístup na staveniště</t>
  </si>
  <si>
    <t>VRN - Vedlejší rozpočtové náklady</t>
  </si>
  <si>
    <t xml:space="preserve">    VRN3 - Zařízení staveniště</t>
  </si>
  <si>
    <t>-806113095</t>
  </si>
  <si>
    <t>-825929899</t>
  </si>
  <si>
    <t>"úprava terénu po odtsranění panelů" 2700*5</t>
  </si>
  <si>
    <t>798533151</t>
  </si>
  <si>
    <t>2700*5</t>
  </si>
  <si>
    <t>1594828940</t>
  </si>
  <si>
    <t>183551113</t>
  </si>
  <si>
    <t>Úprava půdy první orbou hl do 0,3 m ploch do 5 ha sklonu do 5°</t>
  </si>
  <si>
    <t>ha</t>
  </si>
  <si>
    <t>-750572209</t>
  </si>
  <si>
    <t>Úprava zemědělské půdy - orba první hl. do 0,30 m, na ploše jednotlivě do 5 ha, o sklonu do 5°</t>
  </si>
  <si>
    <t>https://podminky.urs.cz/item/CS_URS_2021_02/183551113</t>
  </si>
  <si>
    <t>183551413</t>
  </si>
  <si>
    <t>Úprava půdy rotačním kypřičem do 0,15 m ploch do 5 ha sklonu do 5</t>
  </si>
  <si>
    <t>-1839156961</t>
  </si>
  <si>
    <t>Úprava zemědělské půdy - orba rotačním kypřičem, hl. do 0,15 m, na ploše jednotlivě do 5 ha, o sklonu do 5°</t>
  </si>
  <si>
    <t>https://podminky.urs.cz/item/CS_URS_2021_02/183551413</t>
  </si>
  <si>
    <t>183553813</t>
  </si>
  <si>
    <t>Sečení a rozřezání směsek pro zelené hnojení ploch do 5 ha sklonu do 5°</t>
  </si>
  <si>
    <t>-461853774</t>
  </si>
  <si>
    <t>Úprava zemědělské půdy - sklizeň sečení a rozřezání směsek pro zelené hnojení, na ploše jednotlivě do 5 ha, o sklonu do 5°</t>
  </si>
  <si>
    <t>https://podminky.urs.cz/item/CS_URS_2021_02/183553813</t>
  </si>
  <si>
    <t>291211111</t>
  </si>
  <si>
    <t>Zřízení plochy ze silničních panelů do lože tl 50 mm z kameniva</t>
  </si>
  <si>
    <t>1439378167</t>
  </si>
  <si>
    <t>Zřízení zpevněné plochy ze silničních panelů osazených do lože tl. 50 mm z kameniva</t>
  </si>
  <si>
    <t>https://podminky.urs.cz/item/CS_URS_2021_02/291211111</t>
  </si>
  <si>
    <t>572241111</t>
  </si>
  <si>
    <t>Vyspravení výtluků asfaltovým betonem ACO (AB) tl přes 20 do 40 mm při vyspravované ploše do 10% na 1 km</t>
  </si>
  <si>
    <t>-74294035</t>
  </si>
  <si>
    <t>Vyspravení výtluků materiálem na bázi asfaltu s řezáním, vysekáním, očištěním, zaplněním směsí a zhutněním asfaltovým betonem ACO (AB) při vyspravované ploše na 1 km komunikace do 10 % tl. od 20 do 40 mm</t>
  </si>
  <si>
    <t>https://podminky.urs.cz/item/CS_URS_2021_02/572241111</t>
  </si>
  <si>
    <t>920*0,05*4</t>
  </si>
  <si>
    <t>59381004</t>
  </si>
  <si>
    <t>panel silniční 3,00x2,00x0,15m</t>
  </si>
  <si>
    <t>1777693764</t>
  </si>
  <si>
    <t>https://podminky.urs.cz/item/CS_URS_2021_02/59381004</t>
  </si>
  <si>
    <t>"s obratovostí 0,3"2700/2*0,3</t>
  </si>
  <si>
    <t>113151111</t>
  </si>
  <si>
    <t>Rozebrání zpevněných ploch ze silničních dílců</t>
  </si>
  <si>
    <t>-1914087260</t>
  </si>
  <si>
    <t>Rozebírání zpevněných ploch s přemístěním na skládku na vzdálenost do 20 m nebo s naložením na dopravní prostředek ze silničních panelů</t>
  </si>
  <si>
    <t>https://podminky.urs.cz/item/CS_URS_2021_02/113151111</t>
  </si>
  <si>
    <t>2700*3</t>
  </si>
  <si>
    <t>R2</t>
  </si>
  <si>
    <t>Zřízení propustků z trub betonových DN 600</t>
  </si>
  <si>
    <t>ks</t>
  </si>
  <si>
    <t>1033247206</t>
  </si>
  <si>
    <t>Zřízení propustků a hospodářských přejezdů z trub betonových a železobetonových do DN 600</t>
  </si>
  <si>
    <t>Poznámka k položce:_x000d_
Dočasné přejezdy stávajícího toku, 10 ks, včetněn dodání trub a jejich následného odtsranění</t>
  </si>
  <si>
    <t xml:space="preserve">Zřízení  sjezdu ze státní silnice</t>
  </si>
  <si>
    <t>-698963142</t>
  </si>
  <si>
    <t>Zřízení propustku nebo sjezdu z trub ocelových DN do 400 mm</t>
  </si>
  <si>
    <t>Poznámka k položce:_x000d_
zřízení a odstranění</t>
  </si>
  <si>
    <t>Sjezd do toku v objektu SO-04</t>
  </si>
  <si>
    <t>-1834263505</t>
  </si>
  <si>
    <t>938908411</t>
  </si>
  <si>
    <t>Čištění vozovek splachováním vodou</t>
  </si>
  <si>
    <t>710598617</t>
  </si>
  <si>
    <t>Čištění vozovek splachováním vodou povrchu podkladu nebo krytu živičného, betonového nebo dlážděného</t>
  </si>
  <si>
    <t>https://podminky.urs.cz/item/CS_URS_2021_02/938908411</t>
  </si>
  <si>
    <t>920*4</t>
  </si>
  <si>
    <t>998226011</t>
  </si>
  <si>
    <t>Přesun hmot pro pozemní komunikace a letiště s krytem montovaným z ŽB dílců</t>
  </si>
  <si>
    <t>-485852677</t>
  </si>
  <si>
    <t>Přesun hmot pro pozemní komunikace a letiště s krytem montovaným ze silničních dílců ze železového nebo předpjatého betonu dopravní vzdálenost do 200 m jakékoliv délky objektu</t>
  </si>
  <si>
    <t>https://podminky.urs.cz/item/CS_URS_2021_02/998226011</t>
  </si>
  <si>
    <t>VRN</t>
  </si>
  <si>
    <t>VRN3</t>
  </si>
  <si>
    <t>Zařízení staveniště</t>
  </si>
  <si>
    <t>034303000</t>
  </si>
  <si>
    <t>Dopravní značení na staveništi</t>
  </si>
  <si>
    <t>…</t>
  </si>
  <si>
    <t>1024</t>
  </si>
  <si>
    <t>-1404086478</t>
  </si>
  <si>
    <t>https://podminky.urs.cz/item/CS_URS_2021_02/034303000</t>
  </si>
  <si>
    <t>3083-19/4 -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</si>
  <si>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</si>
  <si>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</si>
  <si>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</si>
  <si>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</si>
  <si>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</si>
  <si>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011303000</t>
  </si>
  <si>
    <t>Archeologická činnost bez rozlišení</t>
  </si>
  <si>
    <t>-1207000141</t>
  </si>
  <si>
    <t>https://podminky.urs.cz/item/CS_URS_2021_02/011303000</t>
  </si>
  <si>
    <t>012103000</t>
  </si>
  <si>
    <t>Geodetické práce před výstavbou</t>
  </si>
  <si>
    <t>-87815656</t>
  </si>
  <si>
    <t>https://podminky.urs.cz/item/CS_URS_2021_02/012103000</t>
  </si>
  <si>
    <t>012303000</t>
  </si>
  <si>
    <t>Geodetické práce po výstavbě</t>
  </si>
  <si>
    <t>-436823043</t>
  </si>
  <si>
    <t>https://podminky.urs.cz/item/CS_URS_2021_02/012303000</t>
  </si>
  <si>
    <t>013254000</t>
  </si>
  <si>
    <t>Dokumentace skutečného provedení stavby</t>
  </si>
  <si>
    <t>1081888331</t>
  </si>
  <si>
    <t>https://podminky.urs.cz/item/CS_URS_2021_02/013254000</t>
  </si>
  <si>
    <t>013274000</t>
  </si>
  <si>
    <t>Pasportizace objektu před započetím prací</t>
  </si>
  <si>
    <t>-844918015</t>
  </si>
  <si>
    <t>https://podminky.urs.cz/item/CS_URS_2021_02/013274000</t>
  </si>
  <si>
    <t>013284000</t>
  </si>
  <si>
    <t>Pasportizace objektu po provedení prací</t>
  </si>
  <si>
    <t>1170529203</t>
  </si>
  <si>
    <t>https://podminky.urs.cz/item/CS_URS_2021_02/013284000</t>
  </si>
  <si>
    <t>030001000</t>
  </si>
  <si>
    <t>1122919595</t>
  </si>
  <si>
    <t>https://podminky.urs.cz/item/CS_URS_2021_02/030001000</t>
  </si>
  <si>
    <t>VRN4</t>
  </si>
  <si>
    <t>Inženýrská činnost</t>
  </si>
  <si>
    <t>041903000</t>
  </si>
  <si>
    <t>Dozor jiné osoby</t>
  </si>
  <si>
    <t>2068502798</t>
  </si>
  <si>
    <t>https://podminky.urs.cz/item/CS_URS_2021_02/041903000</t>
  </si>
  <si>
    <t>VRN9</t>
  </si>
  <si>
    <t>Ostatní náklady</t>
  </si>
  <si>
    <t>091504000</t>
  </si>
  <si>
    <t>Náklady související s publikační činností</t>
  </si>
  <si>
    <t>1805908462</t>
  </si>
  <si>
    <t>https://podminky.urs.cz/item/CS_URS_2021_02/091504000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</si>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</sst>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11101" TargetMode="External" /><Relationship Id="rId2" Type="http://schemas.openxmlformats.org/officeDocument/2006/relationships/hyperlink" Target="https://podminky.urs.cz/item/CS_URS_2021_02/112101101" TargetMode="External" /><Relationship Id="rId3" Type="http://schemas.openxmlformats.org/officeDocument/2006/relationships/hyperlink" Target="https://podminky.urs.cz/item/CS_URS_2021_02/112101102" TargetMode="External" /><Relationship Id="rId4" Type="http://schemas.openxmlformats.org/officeDocument/2006/relationships/hyperlink" Target="https://podminky.urs.cz/item/CS_URS_2021_02/112101104" TargetMode="External" /><Relationship Id="rId5" Type="http://schemas.openxmlformats.org/officeDocument/2006/relationships/hyperlink" Target="https://podminky.urs.cz/item/CS_URS_2021_02/112101105" TargetMode="External" /><Relationship Id="rId6" Type="http://schemas.openxmlformats.org/officeDocument/2006/relationships/hyperlink" Target="https://podminky.urs.cz/item/CS_URS_2021_02/112101121" TargetMode="External" /><Relationship Id="rId7" Type="http://schemas.openxmlformats.org/officeDocument/2006/relationships/hyperlink" Target="https://podminky.urs.cz/item/CS_URS_2021_02/112101122" TargetMode="External" /><Relationship Id="rId8" Type="http://schemas.openxmlformats.org/officeDocument/2006/relationships/hyperlink" Target="https://podminky.urs.cz/item/CS_URS_2021_02/112155215" TargetMode="External" /><Relationship Id="rId9" Type="http://schemas.openxmlformats.org/officeDocument/2006/relationships/hyperlink" Target="https://podminky.urs.cz/item/CS_URS_2021_02/112251101" TargetMode="External" /><Relationship Id="rId10" Type="http://schemas.openxmlformats.org/officeDocument/2006/relationships/hyperlink" Target="https://podminky.urs.cz/item/CS_URS_2021_02/112251102" TargetMode="External" /><Relationship Id="rId11" Type="http://schemas.openxmlformats.org/officeDocument/2006/relationships/hyperlink" Target="https://podminky.urs.cz/item/CS_URS_2021_02/112251104" TargetMode="External" /><Relationship Id="rId12" Type="http://schemas.openxmlformats.org/officeDocument/2006/relationships/hyperlink" Target="https://podminky.urs.cz/item/CS_URS_2021_02/112251105" TargetMode="External" /><Relationship Id="rId13" Type="http://schemas.openxmlformats.org/officeDocument/2006/relationships/hyperlink" Target="https://podminky.urs.cz/item/CS_URS_2021_02/121151123" TargetMode="External" /><Relationship Id="rId14" Type="http://schemas.openxmlformats.org/officeDocument/2006/relationships/hyperlink" Target="https://podminky.urs.cz/item/CS_URS_2021_02/124253101" TargetMode="External" /><Relationship Id="rId15" Type="http://schemas.openxmlformats.org/officeDocument/2006/relationships/hyperlink" Target="https://podminky.urs.cz/item/CS_URS_2021_02/162201401" TargetMode="External" /><Relationship Id="rId16" Type="http://schemas.openxmlformats.org/officeDocument/2006/relationships/hyperlink" Target="https://podminky.urs.cz/item/CS_URS_2021_02/162201402" TargetMode="External" /><Relationship Id="rId17" Type="http://schemas.openxmlformats.org/officeDocument/2006/relationships/hyperlink" Target="https://podminky.urs.cz/item/CS_URS_2021_02/162201404" TargetMode="External" /><Relationship Id="rId18" Type="http://schemas.openxmlformats.org/officeDocument/2006/relationships/hyperlink" Target="https://podminky.urs.cz/item/CS_URS_2021_02/162201405" TargetMode="External" /><Relationship Id="rId19" Type="http://schemas.openxmlformats.org/officeDocument/2006/relationships/hyperlink" Target="https://podminky.urs.cz/item/CS_URS_2021_02/162201406" TargetMode="External" /><Relationship Id="rId20" Type="http://schemas.openxmlformats.org/officeDocument/2006/relationships/hyperlink" Target="https://podminky.urs.cz/item/CS_URS_2021_02/162201411" TargetMode="External" /><Relationship Id="rId21" Type="http://schemas.openxmlformats.org/officeDocument/2006/relationships/hyperlink" Target="https://podminky.urs.cz/item/CS_URS_2021_02/162201412" TargetMode="External" /><Relationship Id="rId22" Type="http://schemas.openxmlformats.org/officeDocument/2006/relationships/hyperlink" Target="https://podminky.urs.cz/item/CS_URS_2021_02/162201414" TargetMode="External" /><Relationship Id="rId23" Type="http://schemas.openxmlformats.org/officeDocument/2006/relationships/hyperlink" Target="https://podminky.urs.cz/item/CS_URS_2021_02/162201415" TargetMode="External" /><Relationship Id="rId24" Type="http://schemas.openxmlformats.org/officeDocument/2006/relationships/hyperlink" Target="https://podminky.urs.cz/item/CS_URS_2021_02/162201416" TargetMode="External" /><Relationship Id="rId25" Type="http://schemas.openxmlformats.org/officeDocument/2006/relationships/hyperlink" Target="https://podminky.urs.cz/item/CS_URS_2021_02/162201421" TargetMode="External" /><Relationship Id="rId26" Type="http://schemas.openxmlformats.org/officeDocument/2006/relationships/hyperlink" Target="https://podminky.urs.cz/item/CS_URS_2021_02/162201422" TargetMode="External" /><Relationship Id="rId27" Type="http://schemas.openxmlformats.org/officeDocument/2006/relationships/hyperlink" Target="https://podminky.urs.cz/item/CS_URS_2021_02/162201424" TargetMode="External" /><Relationship Id="rId28" Type="http://schemas.openxmlformats.org/officeDocument/2006/relationships/hyperlink" Target="https://podminky.urs.cz/item/CS_URS_2021_02/162201500" TargetMode="External" /><Relationship Id="rId29" Type="http://schemas.openxmlformats.org/officeDocument/2006/relationships/hyperlink" Target="https://podminky.urs.cz/item/CS_URS_2021_02/162201501" TargetMode="External" /><Relationship Id="rId30" Type="http://schemas.openxmlformats.org/officeDocument/2006/relationships/hyperlink" Target="https://podminky.urs.cz/item/CS_URS_2021_02/162201510" TargetMode="External" /><Relationship Id="rId31" Type="http://schemas.openxmlformats.org/officeDocument/2006/relationships/hyperlink" Target="https://podminky.urs.cz/item/CS_URS_2021_02/162201511" TargetMode="External" /><Relationship Id="rId32" Type="http://schemas.openxmlformats.org/officeDocument/2006/relationships/hyperlink" Target="https://podminky.urs.cz/item/CS_URS_2021_02/162201520" TargetMode="External" /><Relationship Id="rId33" Type="http://schemas.openxmlformats.org/officeDocument/2006/relationships/hyperlink" Target="https://podminky.urs.cz/item/CS_URS_2021_02/162201521" TargetMode="External" /><Relationship Id="rId34" Type="http://schemas.openxmlformats.org/officeDocument/2006/relationships/hyperlink" Target="https://podminky.urs.cz/item/CS_URS_2021_02/162351103" TargetMode="External" /><Relationship Id="rId35" Type="http://schemas.openxmlformats.org/officeDocument/2006/relationships/hyperlink" Target="https://podminky.urs.cz/item/CS_URS_2021_02/162751117" TargetMode="External" /><Relationship Id="rId36" Type="http://schemas.openxmlformats.org/officeDocument/2006/relationships/hyperlink" Target="https://podminky.urs.cz/item/CS_URS_2021_02/162751119" TargetMode="External" /><Relationship Id="rId37" Type="http://schemas.openxmlformats.org/officeDocument/2006/relationships/hyperlink" Target="https://podminky.urs.cz/item/CS_URS_2021_02/171103212" TargetMode="External" /><Relationship Id="rId38" Type="http://schemas.openxmlformats.org/officeDocument/2006/relationships/hyperlink" Target="https://podminky.urs.cz/item/CS_URS_2021_02/171201221" TargetMode="External" /><Relationship Id="rId39" Type="http://schemas.openxmlformats.org/officeDocument/2006/relationships/hyperlink" Target="https://podminky.urs.cz/item/CS_URS_2021_02/181111111" TargetMode="External" /><Relationship Id="rId40" Type="http://schemas.openxmlformats.org/officeDocument/2006/relationships/hyperlink" Target="https://podminky.urs.cz/item/CS_URS_2021_02/181351103" TargetMode="External" /><Relationship Id="rId41" Type="http://schemas.openxmlformats.org/officeDocument/2006/relationships/hyperlink" Target="https://podminky.urs.cz/item/CS_URS_2021_02/181411121" TargetMode="External" /><Relationship Id="rId42" Type="http://schemas.openxmlformats.org/officeDocument/2006/relationships/hyperlink" Target="https://podminky.urs.cz/item/CS_URS_2021_02/00572100" TargetMode="External" /><Relationship Id="rId43" Type="http://schemas.openxmlformats.org/officeDocument/2006/relationships/hyperlink" Target="https://podminky.urs.cz/item/CS_URS_2021_02/182151111" TargetMode="External" /><Relationship Id="rId44" Type="http://schemas.openxmlformats.org/officeDocument/2006/relationships/hyperlink" Target="https://podminky.urs.cz/item/CS_URS_2021_02/183101214" TargetMode="External" /><Relationship Id="rId45" Type="http://schemas.openxmlformats.org/officeDocument/2006/relationships/hyperlink" Target="https://podminky.urs.cz/item/CS_URS_2021_02/184102112" TargetMode="External" /><Relationship Id="rId46" Type="http://schemas.openxmlformats.org/officeDocument/2006/relationships/hyperlink" Target="https://podminky.urs.cz/item/CS_URS_2021_02/184813121" TargetMode="External" /><Relationship Id="rId47" Type="http://schemas.openxmlformats.org/officeDocument/2006/relationships/hyperlink" Target="https://podminky.urs.cz/item/CS_URS_2021_02/184816111" TargetMode="External" /><Relationship Id="rId48" Type="http://schemas.openxmlformats.org/officeDocument/2006/relationships/hyperlink" Target="https://podminky.urs.cz/item/CS_URS_2021_02/25191155" TargetMode="External" /><Relationship Id="rId49" Type="http://schemas.openxmlformats.org/officeDocument/2006/relationships/hyperlink" Target="https://podminky.urs.cz/item/CS_URS_2021_02/184911422" TargetMode="External" /><Relationship Id="rId50" Type="http://schemas.openxmlformats.org/officeDocument/2006/relationships/hyperlink" Target="https://podminky.urs.cz/item/CS_URS_2021_02/185804312" TargetMode="External" /><Relationship Id="rId51" Type="http://schemas.openxmlformats.org/officeDocument/2006/relationships/hyperlink" Target="https://podminky.urs.cz/item/CS_URS_2021_02/185851121" TargetMode="External" /><Relationship Id="rId52" Type="http://schemas.openxmlformats.org/officeDocument/2006/relationships/hyperlink" Target="https://podminky.urs.cz/item/CS_URS_2021_02/02650431" TargetMode="External" /><Relationship Id="rId53" Type="http://schemas.openxmlformats.org/officeDocument/2006/relationships/hyperlink" Target="https://podminky.urs.cz/item/CS_URS_2021_02/60591257" TargetMode="External" /><Relationship Id="rId54" Type="http://schemas.openxmlformats.org/officeDocument/2006/relationships/hyperlink" Target="https://podminky.urs.cz/item/CS_URS_2021_02/103911000" TargetMode="External" /><Relationship Id="rId55" Type="http://schemas.openxmlformats.org/officeDocument/2006/relationships/hyperlink" Target="https://podminky.urs.cz/item/CS_URS_2021_02/338950144" TargetMode="External" /><Relationship Id="rId56" Type="http://schemas.openxmlformats.org/officeDocument/2006/relationships/hyperlink" Target="https://podminky.urs.cz/item/CS_URS_2021_02/462511270" TargetMode="External" /><Relationship Id="rId57" Type="http://schemas.openxmlformats.org/officeDocument/2006/relationships/hyperlink" Target="https://podminky.urs.cz/item/CS_URS_2021_02/465511328" TargetMode="External" /><Relationship Id="rId58" Type="http://schemas.openxmlformats.org/officeDocument/2006/relationships/hyperlink" Target="https://podminky.urs.cz/item/CS_URS_2021_02/998332011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2151351" TargetMode="External" /><Relationship Id="rId2" Type="http://schemas.openxmlformats.org/officeDocument/2006/relationships/hyperlink" Target="https://podminky.urs.cz/item/CS_URS_2021_02/112151352" TargetMode="External" /><Relationship Id="rId3" Type="http://schemas.openxmlformats.org/officeDocument/2006/relationships/hyperlink" Target="https://podminky.urs.cz/item/CS_URS_2021_02/112151354" TargetMode="External" /><Relationship Id="rId4" Type="http://schemas.openxmlformats.org/officeDocument/2006/relationships/hyperlink" Target="https://podminky.urs.cz/item/CS_URS_2021_02/112151356" TargetMode="External" /><Relationship Id="rId5" Type="http://schemas.openxmlformats.org/officeDocument/2006/relationships/hyperlink" Target="https://podminky.urs.cz/item/CS_URS_2021_02/112151360" TargetMode="External" /><Relationship Id="rId6" Type="http://schemas.openxmlformats.org/officeDocument/2006/relationships/hyperlink" Target="https://podminky.urs.cz/item/CS_URS_2021_02/112155215" TargetMode="External" /><Relationship Id="rId7" Type="http://schemas.openxmlformats.org/officeDocument/2006/relationships/hyperlink" Target="https://podminky.urs.cz/item/CS_URS_2021_02/112251101" TargetMode="External" /><Relationship Id="rId8" Type="http://schemas.openxmlformats.org/officeDocument/2006/relationships/hyperlink" Target="https://podminky.urs.cz/item/CS_URS_2021_02/112251102" TargetMode="External" /><Relationship Id="rId9" Type="http://schemas.openxmlformats.org/officeDocument/2006/relationships/hyperlink" Target="https://podminky.urs.cz/item/CS_URS_2021_02/112251103" TargetMode="External" /><Relationship Id="rId10" Type="http://schemas.openxmlformats.org/officeDocument/2006/relationships/hyperlink" Target="https://podminky.urs.cz/item/CS_URS_2021_02/112251105" TargetMode="External" /><Relationship Id="rId11" Type="http://schemas.openxmlformats.org/officeDocument/2006/relationships/hyperlink" Target="https://podminky.urs.cz/item/CS_URS_2021_02/113106123" TargetMode="External" /><Relationship Id="rId12" Type="http://schemas.openxmlformats.org/officeDocument/2006/relationships/hyperlink" Target="https://podminky.urs.cz/item/CS_URS_2021_02/113107311" TargetMode="External" /><Relationship Id="rId13" Type="http://schemas.openxmlformats.org/officeDocument/2006/relationships/hyperlink" Target="https://podminky.urs.cz/item/CS_URS_2021_02/114203202" TargetMode="External" /><Relationship Id="rId14" Type="http://schemas.openxmlformats.org/officeDocument/2006/relationships/hyperlink" Target="https://podminky.urs.cz/item/CS_URS_2021_02/115101201" TargetMode="External" /><Relationship Id="rId15" Type="http://schemas.openxmlformats.org/officeDocument/2006/relationships/hyperlink" Target="https://podminky.urs.cz/item/CS_URS_2021_02/115101301" TargetMode="External" /><Relationship Id="rId16" Type="http://schemas.openxmlformats.org/officeDocument/2006/relationships/hyperlink" Target="https://podminky.urs.cz/item/CS_URS_2021_02/122111101" TargetMode="External" /><Relationship Id="rId17" Type="http://schemas.openxmlformats.org/officeDocument/2006/relationships/hyperlink" Target="https://podminky.urs.cz/item/CS_URS_2021_02/124253101" TargetMode="External" /><Relationship Id="rId18" Type="http://schemas.openxmlformats.org/officeDocument/2006/relationships/hyperlink" Target="https://podminky.urs.cz/item/CS_URS_2021_02/151101102" TargetMode="External" /><Relationship Id="rId19" Type="http://schemas.openxmlformats.org/officeDocument/2006/relationships/hyperlink" Target="https://podminky.urs.cz/item/CS_URS_2021_02/151101112" TargetMode="External" /><Relationship Id="rId20" Type="http://schemas.openxmlformats.org/officeDocument/2006/relationships/hyperlink" Target="https://podminky.urs.cz/item/CS_URS_2021_02/151101401" TargetMode="External" /><Relationship Id="rId21" Type="http://schemas.openxmlformats.org/officeDocument/2006/relationships/hyperlink" Target="https://podminky.urs.cz/item/CS_URS_2021_02/151101411" TargetMode="External" /><Relationship Id="rId22" Type="http://schemas.openxmlformats.org/officeDocument/2006/relationships/hyperlink" Target="https://podminky.urs.cz/item/CS_URS_2021_02/162201401" TargetMode="External" /><Relationship Id="rId23" Type="http://schemas.openxmlformats.org/officeDocument/2006/relationships/hyperlink" Target="https://podminky.urs.cz/item/CS_URS_2021_02/162201402" TargetMode="External" /><Relationship Id="rId24" Type="http://schemas.openxmlformats.org/officeDocument/2006/relationships/hyperlink" Target="https://podminky.urs.cz/item/CS_URS_2021_02/162201403" TargetMode="External" /><Relationship Id="rId25" Type="http://schemas.openxmlformats.org/officeDocument/2006/relationships/hyperlink" Target="https://podminky.urs.cz/item/CS_URS_2021_02/162201411" TargetMode="External" /><Relationship Id="rId26" Type="http://schemas.openxmlformats.org/officeDocument/2006/relationships/hyperlink" Target="https://podminky.urs.cz/item/CS_URS_2021_02/162201412" TargetMode="External" /><Relationship Id="rId27" Type="http://schemas.openxmlformats.org/officeDocument/2006/relationships/hyperlink" Target="https://podminky.urs.cz/item/CS_URS_2021_02/162201413" TargetMode="External" /><Relationship Id="rId28" Type="http://schemas.openxmlformats.org/officeDocument/2006/relationships/hyperlink" Target="https://podminky.urs.cz/item/CS_URS_2021_02/162201421" TargetMode="External" /><Relationship Id="rId29" Type="http://schemas.openxmlformats.org/officeDocument/2006/relationships/hyperlink" Target="https://podminky.urs.cz/item/CS_URS_2021_02/162201422" TargetMode="External" /><Relationship Id="rId30" Type="http://schemas.openxmlformats.org/officeDocument/2006/relationships/hyperlink" Target="https://podminky.urs.cz/item/CS_URS_2021_02/162201423" TargetMode="External" /><Relationship Id="rId31" Type="http://schemas.openxmlformats.org/officeDocument/2006/relationships/hyperlink" Target="https://podminky.urs.cz/item/CS_URS_2021_02/162201500" TargetMode="External" /><Relationship Id="rId32" Type="http://schemas.openxmlformats.org/officeDocument/2006/relationships/hyperlink" Target="https://podminky.urs.cz/item/CS_URS_2021_02/162201510" TargetMode="External" /><Relationship Id="rId33" Type="http://schemas.openxmlformats.org/officeDocument/2006/relationships/hyperlink" Target="https://podminky.urs.cz/item/CS_URS_2021_02/162201520" TargetMode="External" /><Relationship Id="rId34" Type="http://schemas.openxmlformats.org/officeDocument/2006/relationships/hyperlink" Target="https://podminky.urs.cz/item/CS_URS_2021_02/162751117" TargetMode="External" /><Relationship Id="rId35" Type="http://schemas.openxmlformats.org/officeDocument/2006/relationships/hyperlink" Target="https://podminky.urs.cz/item/CS_URS_2021_02/162751119" TargetMode="External" /><Relationship Id="rId36" Type="http://schemas.openxmlformats.org/officeDocument/2006/relationships/hyperlink" Target="https://podminky.urs.cz/item/CS_URS_2021_02/171111103" TargetMode="External" /><Relationship Id="rId37" Type="http://schemas.openxmlformats.org/officeDocument/2006/relationships/hyperlink" Target="https://podminky.urs.cz/item/CS_URS_2021_02/171153101" TargetMode="External" /><Relationship Id="rId38" Type="http://schemas.openxmlformats.org/officeDocument/2006/relationships/hyperlink" Target="https://podminky.urs.cz/item/CS_URS_2021_02/171201221" TargetMode="External" /><Relationship Id="rId39" Type="http://schemas.openxmlformats.org/officeDocument/2006/relationships/hyperlink" Target="https://podminky.urs.cz/item/CS_URS_2021_02/174151101" TargetMode="External" /><Relationship Id="rId40" Type="http://schemas.openxmlformats.org/officeDocument/2006/relationships/hyperlink" Target="https://podminky.urs.cz/item/CS_URS_2021_02/181111131" TargetMode="External" /><Relationship Id="rId41" Type="http://schemas.openxmlformats.org/officeDocument/2006/relationships/hyperlink" Target="https://podminky.urs.cz/item/CS_URS_2021_02/31197003" TargetMode="External" /><Relationship Id="rId42" Type="http://schemas.openxmlformats.org/officeDocument/2006/relationships/hyperlink" Target="https://podminky.urs.cz/item/CS_URS_2021_02/31111005" TargetMode="External" /><Relationship Id="rId43" Type="http://schemas.openxmlformats.org/officeDocument/2006/relationships/hyperlink" Target="https://podminky.urs.cz/item/CS_URS_2021_02/59055250" TargetMode="External" /><Relationship Id="rId44" Type="http://schemas.openxmlformats.org/officeDocument/2006/relationships/hyperlink" Target="https://podminky.urs.cz/item/CS_URS_2021_02/54879002" TargetMode="External" /><Relationship Id="rId45" Type="http://schemas.openxmlformats.org/officeDocument/2006/relationships/hyperlink" Target="https://podminky.urs.cz/item/CS_URS_2021_02/211531111" TargetMode="External" /><Relationship Id="rId46" Type="http://schemas.openxmlformats.org/officeDocument/2006/relationships/hyperlink" Target="https://podminky.urs.cz/item/CS_URS_2021_02/212751104" TargetMode="External" /><Relationship Id="rId47" Type="http://schemas.openxmlformats.org/officeDocument/2006/relationships/hyperlink" Target="https://podminky.urs.cz/item/CS_URS_2021_02/271532212" TargetMode="External" /><Relationship Id="rId48" Type="http://schemas.openxmlformats.org/officeDocument/2006/relationships/hyperlink" Target="https://podminky.urs.cz/item/CS_URS_2021_02/273321611" TargetMode="External" /><Relationship Id="rId49" Type="http://schemas.openxmlformats.org/officeDocument/2006/relationships/hyperlink" Target="https://podminky.urs.cz/item/CS_URS_2021_02/273351121" TargetMode="External" /><Relationship Id="rId50" Type="http://schemas.openxmlformats.org/officeDocument/2006/relationships/hyperlink" Target="https://podminky.urs.cz/item/CS_URS_2021_02/273351122" TargetMode="External" /><Relationship Id="rId51" Type="http://schemas.openxmlformats.org/officeDocument/2006/relationships/hyperlink" Target="https://podminky.urs.cz/item/CS_URS_2021_02/273362021" TargetMode="External" /><Relationship Id="rId52" Type="http://schemas.openxmlformats.org/officeDocument/2006/relationships/hyperlink" Target="https://podminky.urs.cz/item/CS_URS_2021_02/311321611" TargetMode="External" /><Relationship Id="rId53" Type="http://schemas.openxmlformats.org/officeDocument/2006/relationships/hyperlink" Target="https://podminky.urs.cz/item/CS_URS_2021_02/311351121" TargetMode="External" /><Relationship Id="rId54" Type="http://schemas.openxmlformats.org/officeDocument/2006/relationships/hyperlink" Target="https://podminky.urs.cz/item/CS_URS_2021_02/311351122" TargetMode="External" /><Relationship Id="rId55" Type="http://schemas.openxmlformats.org/officeDocument/2006/relationships/hyperlink" Target="https://podminky.urs.cz/item/CS_URS_2021_02/311361221" TargetMode="External" /><Relationship Id="rId56" Type="http://schemas.openxmlformats.org/officeDocument/2006/relationships/hyperlink" Target="https://podminky.urs.cz/item/CS_URS_2021_02/311361821" TargetMode="External" /><Relationship Id="rId57" Type="http://schemas.openxmlformats.org/officeDocument/2006/relationships/hyperlink" Target="https://podminky.urs.cz/item/CS_URS_2021_02/321213234" TargetMode="External" /><Relationship Id="rId58" Type="http://schemas.openxmlformats.org/officeDocument/2006/relationships/hyperlink" Target="https://podminky.urs.cz/item/CS_URS_2021_02/345321414" TargetMode="External" /><Relationship Id="rId59" Type="http://schemas.openxmlformats.org/officeDocument/2006/relationships/hyperlink" Target="https://podminky.urs.cz/item/CS_URS_2021_02/345351005" TargetMode="External" /><Relationship Id="rId60" Type="http://schemas.openxmlformats.org/officeDocument/2006/relationships/hyperlink" Target="https://podminky.urs.cz/item/CS_URS_2021_02/345351006" TargetMode="External" /><Relationship Id="rId61" Type="http://schemas.openxmlformats.org/officeDocument/2006/relationships/hyperlink" Target="https://podminky.urs.cz/item/CS_URS_2021_02/345362021" TargetMode="External" /><Relationship Id="rId62" Type="http://schemas.openxmlformats.org/officeDocument/2006/relationships/hyperlink" Target="https://podminky.urs.cz/item/CS_URS_2021_02/R321213234" TargetMode="External" /><Relationship Id="rId63" Type="http://schemas.openxmlformats.org/officeDocument/2006/relationships/hyperlink" Target="https://podminky.urs.cz/item/CS_URS_2021_02/463451112" TargetMode="External" /><Relationship Id="rId64" Type="http://schemas.openxmlformats.org/officeDocument/2006/relationships/hyperlink" Target="https://podminky.urs.cz/item/CS_URS_2021_02/465210122" TargetMode="External" /><Relationship Id="rId65" Type="http://schemas.openxmlformats.org/officeDocument/2006/relationships/hyperlink" Target="https://podminky.urs.cz/item/CS_URS_2021_02/465511317" TargetMode="External" /><Relationship Id="rId66" Type="http://schemas.openxmlformats.org/officeDocument/2006/relationships/hyperlink" Target="https://podminky.urs.cz/item/CS_URS_2021_02/465512317" TargetMode="External" /><Relationship Id="rId67" Type="http://schemas.openxmlformats.org/officeDocument/2006/relationships/hyperlink" Target="https://podminky.urs.cz/item/CS_URS_2021_02/564861111" TargetMode="External" /><Relationship Id="rId68" Type="http://schemas.openxmlformats.org/officeDocument/2006/relationships/hyperlink" Target="https://podminky.urs.cz/item/CS_URS_2021_02/565165121" TargetMode="External" /><Relationship Id="rId69" Type="http://schemas.openxmlformats.org/officeDocument/2006/relationships/hyperlink" Target="https://podminky.urs.cz/item/CS_URS_2021_02/573111115" TargetMode="External" /><Relationship Id="rId70" Type="http://schemas.openxmlformats.org/officeDocument/2006/relationships/hyperlink" Target="https://podminky.urs.cz/item/CS_URS_2021_02/573231111" TargetMode="External" /><Relationship Id="rId71" Type="http://schemas.openxmlformats.org/officeDocument/2006/relationships/hyperlink" Target="https://podminky.urs.cz/item/CS_URS_2021_02/577134121" TargetMode="External" /><Relationship Id="rId72" Type="http://schemas.openxmlformats.org/officeDocument/2006/relationships/hyperlink" Target="https://podminky.urs.cz/item/CS_URS_2021_02/596211110" TargetMode="External" /><Relationship Id="rId73" Type="http://schemas.openxmlformats.org/officeDocument/2006/relationships/hyperlink" Target="https://podminky.urs.cz/item/CS_URS_2021_02/628635512" TargetMode="External" /><Relationship Id="rId74" Type="http://schemas.openxmlformats.org/officeDocument/2006/relationships/hyperlink" Target="https://podminky.urs.cz/item/CS_URS_2021_02/871264301" TargetMode="External" /><Relationship Id="rId75" Type="http://schemas.openxmlformats.org/officeDocument/2006/relationships/hyperlink" Target="https://podminky.urs.cz/item/CS_URS_2021_02/871353121" TargetMode="External" /><Relationship Id="rId76" Type="http://schemas.openxmlformats.org/officeDocument/2006/relationships/hyperlink" Target="https://podminky.urs.cz/item/CS_URS_2021_02/28611136" TargetMode="External" /><Relationship Id="rId77" Type="http://schemas.openxmlformats.org/officeDocument/2006/relationships/hyperlink" Target="https://podminky.urs.cz/item/CS_URS_2021_02/877315261" TargetMode="External" /><Relationship Id="rId78" Type="http://schemas.openxmlformats.org/officeDocument/2006/relationships/hyperlink" Target="https://podminky.urs.cz/item/CS_URS_2021_02/56231166" TargetMode="External" /><Relationship Id="rId79" Type="http://schemas.openxmlformats.org/officeDocument/2006/relationships/hyperlink" Target="https://podminky.urs.cz/item/CS_URS_2021_02/721269124" TargetMode="External" /><Relationship Id="rId80" Type="http://schemas.openxmlformats.org/officeDocument/2006/relationships/hyperlink" Target="https://podminky.urs.cz/item/CS_URS_2021_02/938903113" TargetMode="External" /><Relationship Id="rId81" Type="http://schemas.openxmlformats.org/officeDocument/2006/relationships/hyperlink" Target="https://podminky.urs.cz/item/CS_URS_2021_02/966021112" TargetMode="External" /><Relationship Id="rId82" Type="http://schemas.openxmlformats.org/officeDocument/2006/relationships/hyperlink" Target="https://podminky.urs.cz/item/CS_URS_2021_02/953961212" TargetMode="External" /><Relationship Id="rId83" Type="http://schemas.openxmlformats.org/officeDocument/2006/relationships/hyperlink" Target="https://podminky.urs.cz/item/CS_URS_2021_02/997002511" TargetMode="External" /><Relationship Id="rId84" Type="http://schemas.openxmlformats.org/officeDocument/2006/relationships/hyperlink" Target="https://podminky.urs.cz/item/CS_URS_2021_02/997002519" TargetMode="External" /><Relationship Id="rId85" Type="http://schemas.openxmlformats.org/officeDocument/2006/relationships/hyperlink" Target="https://podminky.urs.cz/item/CS_URS_2021_02/997002611" TargetMode="External" /><Relationship Id="rId86" Type="http://schemas.openxmlformats.org/officeDocument/2006/relationships/hyperlink" Target="https://podminky.urs.cz/item/CS_URS_2021_02/997013601" TargetMode="External" /><Relationship Id="rId87" Type="http://schemas.openxmlformats.org/officeDocument/2006/relationships/hyperlink" Target="https://podminky.urs.cz/item/CS_URS_2021_02/997221131" TargetMode="External" /><Relationship Id="rId88" Type="http://schemas.openxmlformats.org/officeDocument/2006/relationships/hyperlink" Target="https://podminky.urs.cz/item/CS_URS_2021_02/998322091" TargetMode="External" /><Relationship Id="rId89" Type="http://schemas.openxmlformats.org/officeDocument/2006/relationships/hyperlink" Target="https://podminky.urs.cz/item/CS_URS_2021_02/998332011" TargetMode="External" /><Relationship Id="rId9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23" TargetMode="External" /><Relationship Id="rId2" Type="http://schemas.openxmlformats.org/officeDocument/2006/relationships/hyperlink" Target="https://podminky.urs.cz/item/CS_URS_2021_02/181111111" TargetMode="External" /><Relationship Id="rId3" Type="http://schemas.openxmlformats.org/officeDocument/2006/relationships/hyperlink" Target="https://podminky.urs.cz/item/CS_URS_2021_02/181411121" TargetMode="External" /><Relationship Id="rId4" Type="http://schemas.openxmlformats.org/officeDocument/2006/relationships/hyperlink" Target="https://podminky.urs.cz/item/CS_URS_2021_02/00572100" TargetMode="External" /><Relationship Id="rId5" Type="http://schemas.openxmlformats.org/officeDocument/2006/relationships/hyperlink" Target="https://podminky.urs.cz/item/CS_URS_2021_02/183551113" TargetMode="External" /><Relationship Id="rId6" Type="http://schemas.openxmlformats.org/officeDocument/2006/relationships/hyperlink" Target="https://podminky.urs.cz/item/CS_URS_2021_02/183551413" TargetMode="External" /><Relationship Id="rId7" Type="http://schemas.openxmlformats.org/officeDocument/2006/relationships/hyperlink" Target="https://podminky.urs.cz/item/CS_URS_2021_02/183553813" TargetMode="External" /><Relationship Id="rId8" Type="http://schemas.openxmlformats.org/officeDocument/2006/relationships/hyperlink" Target="https://podminky.urs.cz/item/CS_URS_2021_02/291211111" TargetMode="External" /><Relationship Id="rId9" Type="http://schemas.openxmlformats.org/officeDocument/2006/relationships/hyperlink" Target="https://podminky.urs.cz/item/CS_URS_2021_02/572241111" TargetMode="External" /><Relationship Id="rId10" Type="http://schemas.openxmlformats.org/officeDocument/2006/relationships/hyperlink" Target="https://podminky.urs.cz/item/CS_URS_2021_02/59381004" TargetMode="External" /><Relationship Id="rId11" Type="http://schemas.openxmlformats.org/officeDocument/2006/relationships/hyperlink" Target="https://podminky.urs.cz/item/CS_URS_2021_02/113151111" TargetMode="External" /><Relationship Id="rId12" Type="http://schemas.openxmlformats.org/officeDocument/2006/relationships/hyperlink" Target="https://podminky.urs.cz/item/CS_URS_2021_02/938908411" TargetMode="External" /><Relationship Id="rId13" Type="http://schemas.openxmlformats.org/officeDocument/2006/relationships/hyperlink" Target="https://podminky.urs.cz/item/CS_URS_2021_02/998226011" TargetMode="External" /><Relationship Id="rId14" Type="http://schemas.openxmlformats.org/officeDocument/2006/relationships/hyperlink" Target="https://podminky.urs.cz/item/CS_URS_2021_02/034303000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303000" TargetMode="External" /><Relationship Id="rId2" Type="http://schemas.openxmlformats.org/officeDocument/2006/relationships/hyperlink" Target="https://podminky.urs.cz/item/CS_URS_2021_02/0121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54000" TargetMode="External" /><Relationship Id="rId5" Type="http://schemas.openxmlformats.org/officeDocument/2006/relationships/hyperlink" Target="https://podminky.urs.cz/item/CS_URS_2021_02/013274000" TargetMode="External" /><Relationship Id="rId6" Type="http://schemas.openxmlformats.org/officeDocument/2006/relationships/hyperlink" Target="https://podminky.urs.cz/item/CS_URS_2021_02/013284000" TargetMode="External" /><Relationship Id="rId7" Type="http://schemas.openxmlformats.org/officeDocument/2006/relationships/hyperlink" Target="https://podminky.urs.cz/item/CS_URS_2021_02/030001000" TargetMode="External" /><Relationship Id="rId8" Type="http://schemas.openxmlformats.org/officeDocument/2006/relationships/hyperlink" Target="https://podminky.urs.cz/item/CS_URS_2021_02/041903000" TargetMode="External" /><Relationship Id="rId9" Type="http://schemas.openxmlformats.org/officeDocument/2006/relationships/hyperlink" Target="https://podminky.urs.cz/item/CS_URS_2021_02/091504000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3083-19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Svratka, km 164,038 - 166,580 - PBPPO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Svratka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18. 2. 2021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Povodí Moravy, s.p., Dřevařská 11, 602 00 Brno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AGROPROJEKT PSO,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40.0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AGROPROJEKT PSO, s.r.o., Slavíčkova 840/1b, 638 00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24.7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'3083-19-1 - SO-03 Úprava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'3083-19-1 - SO-03 Úprava ...'!P83</f>
        <v>0</v>
      </c>
      <c r="AV55" s="120">
        <f>'3083-19-1 - SO-03 Úprava ...'!J33</f>
        <v>0</v>
      </c>
      <c r="AW55" s="120">
        <f>'3083-19-1 - SO-03 Úprava ...'!J34</f>
        <v>0</v>
      </c>
      <c r="AX55" s="120">
        <f>'3083-19-1 - SO-03 Úprava ...'!J35</f>
        <v>0</v>
      </c>
      <c r="AY55" s="120">
        <f>'3083-19-1 - SO-03 Úprava ...'!J36</f>
        <v>0</v>
      </c>
      <c r="AZ55" s="120">
        <f>'3083-19-1 - SO-03 Úprava ...'!F33</f>
        <v>0</v>
      </c>
      <c r="BA55" s="120">
        <f>'3083-19-1 - SO-03 Úprava ...'!F34</f>
        <v>0</v>
      </c>
      <c r="BB55" s="120">
        <f>'3083-19-1 - SO-03 Úprava ...'!F35</f>
        <v>0</v>
      </c>
      <c r="BC55" s="120">
        <f>'3083-19-1 - SO-03 Úprava ...'!F36</f>
        <v>0</v>
      </c>
      <c r="BD55" s="122">
        <f>'3083-19-1 - SO-03 Úprava 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24.7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'3083-19-2 - SO-04 Úprava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'3083-19-2 - SO-04 Úprava ...'!P90</f>
        <v>0</v>
      </c>
      <c r="AV56" s="120">
        <f>'3083-19-2 - SO-04 Úprava ...'!J33</f>
        <v>0</v>
      </c>
      <c r="AW56" s="120">
        <f>'3083-19-2 - SO-04 Úprava ...'!J34</f>
        <v>0</v>
      </c>
      <c r="AX56" s="120">
        <f>'3083-19-2 - SO-04 Úprava ...'!J35</f>
        <v>0</v>
      </c>
      <c r="AY56" s="120">
        <f>'3083-19-2 - SO-04 Úprava ...'!J36</f>
        <v>0</v>
      </c>
      <c r="AZ56" s="120">
        <f>'3083-19-2 - SO-04 Úprava ...'!F33</f>
        <v>0</v>
      </c>
      <c r="BA56" s="120">
        <f>'3083-19-2 - SO-04 Úprava ...'!F34</f>
        <v>0</v>
      </c>
      <c r="BB56" s="120">
        <f>'3083-19-2 - SO-04 Úprava ...'!F35</f>
        <v>0</v>
      </c>
      <c r="BC56" s="120">
        <f>'3083-19-2 - SO-04 Úprava ...'!F36</f>
        <v>0</v>
      </c>
      <c r="BD56" s="122">
        <f>'3083-19-2 - SO-04 Úprava ...'!F37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24.7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'3083-19-3 - Přístup na st...'!J30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'3083-19-3 - Přístup na st...'!P87</f>
        <v>0</v>
      </c>
      <c r="AV57" s="120">
        <f>'3083-19-3 - Přístup na st...'!J33</f>
        <v>0</v>
      </c>
      <c r="AW57" s="120">
        <f>'3083-19-3 - Přístup na st...'!J34</f>
        <v>0</v>
      </c>
      <c r="AX57" s="120">
        <f>'3083-19-3 - Přístup na st...'!J35</f>
        <v>0</v>
      </c>
      <c r="AY57" s="120">
        <f>'3083-19-3 - Přístup na st...'!J36</f>
        <v>0</v>
      </c>
      <c r="AZ57" s="120">
        <f>'3083-19-3 - Přístup na st...'!F33</f>
        <v>0</v>
      </c>
      <c r="BA57" s="120">
        <f>'3083-19-3 - Přístup na st...'!F34</f>
        <v>0</v>
      </c>
      <c r="BB57" s="120">
        <f>'3083-19-3 - Přístup na st...'!F35</f>
        <v>0</v>
      </c>
      <c r="BC57" s="120">
        <f>'3083-19-3 - Přístup na st...'!F36</f>
        <v>0</v>
      </c>
      <c r="BD57" s="122">
        <f>'3083-19-3 - Přístup na st...'!F37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7" customFormat="1" ht="24.75" customHeight="1">
      <c r="A58" s="111" t="s">
        <v>76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'3083-19-4 - Vedlejší rozp...'!J30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79</v>
      </c>
      <c r="AR58" s="118"/>
      <c r="AS58" s="124">
        <v>0</v>
      </c>
      <c r="AT58" s="125">
        <f>ROUND(SUM(AV58:AW58),2)</f>
        <v>0</v>
      </c>
      <c r="AU58" s="126">
        <f>'3083-19-4 - Vedlejší rozp...'!P84</f>
        <v>0</v>
      </c>
      <c r="AV58" s="125">
        <f>'3083-19-4 - Vedlejší rozp...'!J33</f>
        <v>0</v>
      </c>
      <c r="AW58" s="125">
        <f>'3083-19-4 - Vedlejší rozp...'!J34</f>
        <v>0</v>
      </c>
      <c r="AX58" s="125">
        <f>'3083-19-4 - Vedlejší rozp...'!J35</f>
        <v>0</v>
      </c>
      <c r="AY58" s="125">
        <f>'3083-19-4 - Vedlejší rozp...'!J36</f>
        <v>0</v>
      </c>
      <c r="AZ58" s="125">
        <f>'3083-19-4 - Vedlejší rozp...'!F33</f>
        <v>0</v>
      </c>
      <c r="BA58" s="125">
        <f>'3083-19-4 - Vedlejší rozp...'!F34</f>
        <v>0</v>
      </c>
      <c r="BB58" s="125">
        <f>'3083-19-4 - Vedlejší rozp...'!F35</f>
        <v>0</v>
      </c>
      <c r="BC58" s="125">
        <f>'3083-19-4 - Vedlejší rozp...'!F36</f>
        <v>0</v>
      </c>
      <c r="BD58" s="127">
        <f>'3083-19-4 - Vedlejší rozp...'!F37</f>
        <v>0</v>
      </c>
      <c r="BE58" s="7"/>
      <c r="BT58" s="123" t="s">
        <v>80</v>
      </c>
      <c r="BV58" s="123" t="s">
        <v>74</v>
      </c>
      <c r="BW58" s="123" t="s">
        <v>91</v>
      </c>
      <c r="BX58" s="123" t="s">
        <v>5</v>
      </c>
      <c r="CL58" s="123" t="s">
        <v>19</v>
      </c>
      <c r="CM58" s="123" t="s">
        <v>82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670PHk1P4r9k/jeTXmkkWYmJ+ZOda1rUi8lhAeBDoThYu6QznEdPrxqPZdHuNaxLKcJMfMVWZ4k9enkNsEmNwA==" hashValue="hKTX9zTEkTGCx/QUKK/mmQy5eowS0+m4KvjT0rBOvMsC4fzOslvIQ5u8zPb5Fv/+HOHxQwMKx4hQ3OG4tsD7S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3083-19-1 - SO-03 Úprava ...'!C2" display="/"/>
    <hyperlink ref="A56" location="'3083-19-2 - SO-04 Úprava ...'!C2" display="/"/>
    <hyperlink ref="A57" location="'3083-19-3 - Přístup na st...'!C2" display="/"/>
    <hyperlink ref="A58" location="'3083-19-4 - Vedlejší roz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Svratka, km 164,038 - 166,580 - PBPPO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5" t="s">
        <v>94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ROUND((SUM(BE83:BE292)),  2)</f>
        <v>0</v>
      </c>
      <c r="G33" s="38"/>
      <c r="H33" s="38"/>
      <c r="I33" s="148">
        <v>0.20999999999999999</v>
      </c>
      <c r="J33" s="147">
        <f>ROUND(((SUM(BE83:BE292))*I33),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ROUND((SUM(BF83:BF292)),  2)</f>
        <v>0</v>
      </c>
      <c r="G34" s="38"/>
      <c r="H34" s="38"/>
      <c r="I34" s="148">
        <v>0.14999999999999999</v>
      </c>
      <c r="J34" s="147">
        <f>ROUND(((SUM(BF83:BF292))*I34),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ROUND((SUM(BG83:BG292)),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ROUND((SUM(BH83:BH292)),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ROUND((SUM(BI83:BI292)),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Svratka, km 164,038 - 166,580 - PBPPO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3083-19/1 - SO-03 Úprava Svratky v polním úseku pod obcí Herálec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Svratka</v>
      </c>
      <c r="G52" s="40"/>
      <c r="H52" s="40"/>
      <c r="I52" s="32" t="s">
        <v>23</v>
      </c>
      <c r="J52" s="72" t="str">
        <f>IF(J12="","",J12)</f>
        <v>18. 2. 2021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Povodí Moravy, s.p., Dřevařská 11, 602 00 Brno</v>
      </c>
      <c r="G54" s="40"/>
      <c r="H54" s="40"/>
      <c r="I54" s="32" t="s">
        <v>31</v>
      </c>
      <c r="J54" s="36" t="str">
        <f>E21</f>
        <v>AGROPROJEKT PSO,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54.4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PSO, s.r.o., Slavíčkova 840/1b, 638 00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101</v>
      </c>
      <c r="E62" s="174"/>
      <c r="F62" s="174"/>
      <c r="G62" s="174"/>
      <c r="H62" s="174"/>
      <c r="I62" s="174"/>
      <c r="J62" s="175">
        <f>J281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102</v>
      </c>
      <c r="E63" s="174"/>
      <c r="F63" s="174"/>
      <c r="G63" s="174"/>
      <c r="H63" s="174"/>
      <c r="I63" s="174"/>
      <c r="J63" s="175">
        <f>J289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Svratka, km 164,038 - 166,580 - PBPPO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>3083-19/1 - SO-03 Úprava Svratky v polním úseku pod obcí Herálec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Svratka</v>
      </c>
      <c r="G77" s="40"/>
      <c r="H77" s="40"/>
      <c r="I77" s="32" t="s">
        <v>23</v>
      </c>
      <c r="J77" s="72" t="str">
        <f>IF(J12="","",J12)</f>
        <v>18. 2. 2021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Povodí Moravy, s.p., Dřevařská 11, 602 00 Brno</v>
      </c>
      <c r="G79" s="40"/>
      <c r="H79" s="40"/>
      <c r="I79" s="32" t="s">
        <v>31</v>
      </c>
      <c r="J79" s="36" t="str">
        <f>E21</f>
        <v>AGROPROJEKT PSO,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54.4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AGROPROJEKT PSO, s.r.o., Slavíčkova 840/1b, 638 00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104</v>
      </c>
      <c r="D82" s="180" t="s">
        <v>57</v>
      </c>
      <c r="E82" s="180" t="s">
        <v>53</v>
      </c>
      <c r="F82" s="180" t="s">
        <v>54</v>
      </c>
      <c r="G82" s="180" t="s">
        <v>105</v>
      </c>
      <c r="H82" s="180" t="s">
        <v>106</v>
      </c>
      <c r="I82" s="180" t="s">
        <v>107</v>
      </c>
      <c r="J82" s="180" t="s">
        <v>97</v>
      </c>
      <c r="K82" s="181" t="s">
        <v>108</v>
      </c>
      <c r="L82" s="182"/>
      <c r="M82" s="92" t="s">
        <v>19</v>
      </c>
      <c r="N82" s="93" t="s">
        <v>42</v>
      </c>
      <c r="O82" s="93" t="s">
        <v>109</v>
      </c>
      <c r="P82" s="93" t="s">
        <v>110</v>
      </c>
      <c r="Q82" s="93" t="s">
        <v>111</v>
      </c>
      <c r="R82" s="93" t="s">
        <v>112</v>
      </c>
      <c r="S82" s="93" t="s">
        <v>113</v>
      </c>
      <c r="T82" s="94" t="s">
        <v>114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115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802.90034600000001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98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71</v>
      </c>
      <c r="E84" s="191" t="s">
        <v>116</v>
      </c>
      <c r="F84" s="191" t="s">
        <v>117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P85+P281+P289</f>
        <v>0</v>
      </c>
      <c r="Q84" s="196"/>
      <c r="R84" s="197">
        <f>R85+R281+R289</f>
        <v>802.90034600000001</v>
      </c>
      <c r="S84" s="196"/>
      <c r="T84" s="198">
        <f>T85+T281+T289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80</v>
      </c>
      <c r="AT84" s="200" t="s">
        <v>71</v>
      </c>
      <c r="AU84" s="200" t="s">
        <v>72</v>
      </c>
      <c r="AY84" s="199" t="s">
        <v>118</v>
      </c>
      <c r="BK84" s="201">
        <f>BK85+BK281+BK289</f>
        <v>0</v>
      </c>
    </row>
    <row r="85" s="12" customFormat="1" ht="22.8" customHeight="1">
      <c r="A85" s="12"/>
      <c r="B85" s="188"/>
      <c r="C85" s="189"/>
      <c r="D85" s="190" t="s">
        <v>71</v>
      </c>
      <c r="E85" s="202" t="s">
        <v>80</v>
      </c>
      <c r="F85" s="202" t="s">
        <v>119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SUM(P86:P280)</f>
        <v>0</v>
      </c>
      <c r="Q85" s="196"/>
      <c r="R85" s="197">
        <f>SUM(R86:R280)</f>
        <v>7.2802459999999991</v>
      </c>
      <c r="S85" s="196"/>
      <c r="T85" s="198">
        <f>SUM(T86:T280)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80</v>
      </c>
      <c r="AT85" s="200" t="s">
        <v>71</v>
      </c>
      <c r="AU85" s="200" t="s">
        <v>80</v>
      </c>
      <c r="AY85" s="199" t="s">
        <v>118</v>
      </c>
      <c r="BK85" s="201">
        <f>SUM(BK86:BK280)</f>
        <v>0</v>
      </c>
    </row>
    <row r="86" s="2" customFormat="1" ht="33" customHeight="1">
      <c r="A86" s="38"/>
      <c r="B86" s="39"/>
      <c r="C86" s="204" t="s">
        <v>80</v>
      </c>
      <c r="D86" s="204" t="s">
        <v>120</v>
      </c>
      <c r="E86" s="205" t="s">
        <v>121</v>
      </c>
      <c r="F86" s="206" t="s">
        <v>122</v>
      </c>
      <c r="G86" s="207" t="s">
        <v>123</v>
      </c>
      <c r="H86" s="208">
        <v>1173</v>
      </c>
      <c r="I86" s="209"/>
      <c r="J86" s="210">
        <f>ROUND(I86*H86,2)</f>
        <v>0</v>
      </c>
      <c r="K86" s="206" t="s">
        <v>124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125</v>
      </c>
      <c r="AT86" s="215" t="s">
        <v>120</v>
      </c>
      <c r="AU86" s="215" t="s">
        <v>82</v>
      </c>
      <c r="AY86" s="17" t="s">
        <v>118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80</v>
      </c>
      <c r="BK86" s="216">
        <f>ROUND(I86*H86,2)</f>
        <v>0</v>
      </c>
      <c r="BL86" s="17" t="s">
        <v>125</v>
      </c>
      <c r="BM86" s="215" t="s">
        <v>126</v>
      </c>
    </row>
    <row r="87" s="2" customFormat="1">
      <c r="A87" s="38"/>
      <c r="B87" s="39"/>
      <c r="C87" s="40"/>
      <c r="D87" s="217" t="s">
        <v>127</v>
      </c>
      <c r="E87" s="40"/>
      <c r="F87" s="218" t="s">
        <v>128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127</v>
      </c>
      <c r="AU87" s="17" t="s">
        <v>82</v>
      </c>
    </row>
    <row r="88" s="2" customFormat="1">
      <c r="A88" s="38"/>
      <c r="B88" s="39"/>
      <c r="C88" s="40"/>
      <c r="D88" s="222" t="s">
        <v>129</v>
      </c>
      <c r="E88" s="40"/>
      <c r="F88" s="223" t="s">
        <v>130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129</v>
      </c>
      <c r="AU88" s="17" t="s">
        <v>82</v>
      </c>
    </row>
    <row r="89" s="2" customFormat="1" ht="24.15" customHeight="1">
      <c r="A89" s="38"/>
      <c r="B89" s="39"/>
      <c r="C89" s="204" t="s">
        <v>131</v>
      </c>
      <c r="D89" s="204" t="s">
        <v>120</v>
      </c>
      <c r="E89" s="205" t="s">
        <v>132</v>
      </c>
      <c r="F89" s="206" t="s">
        <v>133</v>
      </c>
      <c r="G89" s="207" t="s">
        <v>134</v>
      </c>
      <c r="H89" s="208">
        <v>50</v>
      </c>
      <c r="I89" s="209"/>
      <c r="J89" s="210">
        <f>ROUND(I89*H89,2)</f>
        <v>0</v>
      </c>
      <c r="K89" s="206" t="s">
        <v>124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125</v>
      </c>
      <c r="AT89" s="215" t="s">
        <v>120</v>
      </c>
      <c r="AU89" s="215" t="s">
        <v>82</v>
      </c>
      <c r="AY89" s="17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125</v>
      </c>
      <c r="BM89" s="215" t="s">
        <v>135</v>
      </c>
    </row>
    <row r="90" s="2" customFormat="1">
      <c r="A90" s="38"/>
      <c r="B90" s="39"/>
      <c r="C90" s="40"/>
      <c r="D90" s="217" t="s">
        <v>127</v>
      </c>
      <c r="E90" s="40"/>
      <c r="F90" s="218" t="s">
        <v>136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127</v>
      </c>
      <c r="AU90" s="17" t="s">
        <v>82</v>
      </c>
    </row>
    <row r="91" s="2" customFormat="1">
      <c r="A91" s="38"/>
      <c r="B91" s="39"/>
      <c r="C91" s="40"/>
      <c r="D91" s="222" t="s">
        <v>129</v>
      </c>
      <c r="E91" s="40"/>
      <c r="F91" s="223" t="s">
        <v>137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129</v>
      </c>
      <c r="AU91" s="17" t="s">
        <v>82</v>
      </c>
    </row>
    <row r="92" s="2" customFormat="1" ht="24.15" customHeight="1">
      <c r="A92" s="38"/>
      <c r="B92" s="39"/>
      <c r="C92" s="204" t="s">
        <v>125</v>
      </c>
      <c r="D92" s="204" t="s">
        <v>120</v>
      </c>
      <c r="E92" s="205" t="s">
        <v>138</v>
      </c>
      <c r="F92" s="206" t="s">
        <v>139</v>
      </c>
      <c r="G92" s="207" t="s">
        <v>134</v>
      </c>
      <c r="H92" s="208">
        <v>12</v>
      </c>
      <c r="I92" s="209"/>
      <c r="J92" s="210">
        <f>ROUND(I92*H92,2)</f>
        <v>0</v>
      </c>
      <c r="K92" s="206" t="s">
        <v>124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125</v>
      </c>
      <c r="AT92" s="215" t="s">
        <v>120</v>
      </c>
      <c r="AU92" s="215" t="s">
        <v>82</v>
      </c>
      <c r="AY92" s="17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80</v>
      </c>
      <c r="BK92" s="216">
        <f>ROUND(I92*H92,2)</f>
        <v>0</v>
      </c>
      <c r="BL92" s="17" t="s">
        <v>125</v>
      </c>
      <c r="BM92" s="215" t="s">
        <v>140</v>
      </c>
    </row>
    <row r="93" s="2" customFormat="1">
      <c r="A93" s="38"/>
      <c r="B93" s="39"/>
      <c r="C93" s="40"/>
      <c r="D93" s="217" t="s">
        <v>127</v>
      </c>
      <c r="E93" s="40"/>
      <c r="F93" s="218" t="s">
        <v>141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127</v>
      </c>
      <c r="AU93" s="17" t="s">
        <v>82</v>
      </c>
    </row>
    <row r="94" s="2" customFormat="1">
      <c r="A94" s="38"/>
      <c r="B94" s="39"/>
      <c r="C94" s="40"/>
      <c r="D94" s="222" t="s">
        <v>129</v>
      </c>
      <c r="E94" s="40"/>
      <c r="F94" s="223" t="s">
        <v>142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129</v>
      </c>
      <c r="AU94" s="17" t="s">
        <v>82</v>
      </c>
    </row>
    <row r="95" s="2" customFormat="1" ht="24.15" customHeight="1">
      <c r="A95" s="38"/>
      <c r="B95" s="39"/>
      <c r="C95" s="204" t="s">
        <v>143</v>
      </c>
      <c r="D95" s="204" t="s">
        <v>120</v>
      </c>
      <c r="E95" s="205" t="s">
        <v>144</v>
      </c>
      <c r="F95" s="206" t="s">
        <v>145</v>
      </c>
      <c r="G95" s="207" t="s">
        <v>134</v>
      </c>
      <c r="H95" s="208">
        <v>3</v>
      </c>
      <c r="I95" s="209"/>
      <c r="J95" s="210">
        <f>ROUND(I95*H95,2)</f>
        <v>0</v>
      </c>
      <c r="K95" s="206" t="s">
        <v>124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125</v>
      </c>
      <c r="AT95" s="215" t="s">
        <v>120</v>
      </c>
      <c r="AU95" s="215" t="s">
        <v>82</v>
      </c>
      <c r="AY95" s="17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125</v>
      </c>
      <c r="BM95" s="215" t="s">
        <v>146</v>
      </c>
    </row>
    <row r="96" s="2" customFormat="1">
      <c r="A96" s="38"/>
      <c r="B96" s="39"/>
      <c r="C96" s="40"/>
      <c r="D96" s="217" t="s">
        <v>127</v>
      </c>
      <c r="E96" s="40"/>
      <c r="F96" s="218" t="s">
        <v>147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127</v>
      </c>
      <c r="AU96" s="17" t="s">
        <v>82</v>
      </c>
    </row>
    <row r="97" s="2" customFormat="1">
      <c r="A97" s="38"/>
      <c r="B97" s="39"/>
      <c r="C97" s="40"/>
      <c r="D97" s="222" t="s">
        <v>129</v>
      </c>
      <c r="E97" s="40"/>
      <c r="F97" s="223" t="s">
        <v>148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129</v>
      </c>
      <c r="AU97" s="17" t="s">
        <v>82</v>
      </c>
    </row>
    <row r="98" s="2" customFormat="1" ht="24.15" customHeight="1">
      <c r="A98" s="38"/>
      <c r="B98" s="39"/>
      <c r="C98" s="204" t="s">
        <v>149</v>
      </c>
      <c r="D98" s="204" t="s">
        <v>120</v>
      </c>
      <c r="E98" s="205" t="s">
        <v>150</v>
      </c>
      <c r="F98" s="206" t="s">
        <v>151</v>
      </c>
      <c r="G98" s="207" t="s">
        <v>134</v>
      </c>
      <c r="H98" s="208">
        <v>3</v>
      </c>
      <c r="I98" s="209"/>
      <c r="J98" s="210">
        <f>ROUND(I98*H98,2)</f>
        <v>0</v>
      </c>
      <c r="K98" s="206" t="s">
        <v>124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125</v>
      </c>
      <c r="AT98" s="215" t="s">
        <v>120</v>
      </c>
      <c r="AU98" s="215" t="s">
        <v>82</v>
      </c>
      <c r="AY98" s="17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125</v>
      </c>
      <c r="BM98" s="215" t="s">
        <v>152</v>
      </c>
    </row>
    <row r="99" s="2" customFormat="1">
      <c r="A99" s="38"/>
      <c r="B99" s="39"/>
      <c r="C99" s="40"/>
      <c r="D99" s="217" t="s">
        <v>127</v>
      </c>
      <c r="E99" s="40"/>
      <c r="F99" s="218" t="s">
        <v>153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127</v>
      </c>
      <c r="AU99" s="17" t="s">
        <v>82</v>
      </c>
    </row>
    <row r="100" s="2" customFormat="1">
      <c r="A100" s="38"/>
      <c r="B100" s="39"/>
      <c r="C100" s="40"/>
      <c r="D100" s="222" t="s">
        <v>129</v>
      </c>
      <c r="E100" s="40"/>
      <c r="F100" s="223" t="s">
        <v>154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129</v>
      </c>
      <c r="AU100" s="17" t="s">
        <v>82</v>
      </c>
    </row>
    <row r="101" s="2" customFormat="1" ht="24.15" customHeight="1">
      <c r="A101" s="38"/>
      <c r="B101" s="39"/>
      <c r="C101" s="204" t="s">
        <v>155</v>
      </c>
      <c r="D101" s="204" t="s">
        <v>120</v>
      </c>
      <c r="E101" s="205" t="s">
        <v>156</v>
      </c>
      <c r="F101" s="206" t="s">
        <v>157</v>
      </c>
      <c r="G101" s="207" t="s">
        <v>134</v>
      </c>
      <c r="H101" s="208">
        <v>38</v>
      </c>
      <c r="I101" s="209"/>
      <c r="J101" s="210">
        <f>ROUND(I101*H101,2)</f>
        <v>0</v>
      </c>
      <c r="K101" s="206" t="s">
        <v>124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125</v>
      </c>
      <c r="AT101" s="215" t="s">
        <v>120</v>
      </c>
      <c r="AU101" s="215" t="s">
        <v>82</v>
      </c>
      <c r="AY101" s="17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125</v>
      </c>
      <c r="BM101" s="215" t="s">
        <v>158</v>
      </c>
    </row>
    <row r="102" s="2" customFormat="1">
      <c r="A102" s="38"/>
      <c r="B102" s="39"/>
      <c r="C102" s="40"/>
      <c r="D102" s="217" t="s">
        <v>127</v>
      </c>
      <c r="E102" s="40"/>
      <c r="F102" s="218" t="s">
        <v>159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127</v>
      </c>
      <c r="AU102" s="17" t="s">
        <v>82</v>
      </c>
    </row>
    <row r="103" s="2" customFormat="1">
      <c r="A103" s="38"/>
      <c r="B103" s="39"/>
      <c r="C103" s="40"/>
      <c r="D103" s="222" t="s">
        <v>129</v>
      </c>
      <c r="E103" s="40"/>
      <c r="F103" s="223" t="s">
        <v>160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82</v>
      </c>
    </row>
    <row r="104" s="2" customFormat="1" ht="24.15" customHeight="1">
      <c r="A104" s="38"/>
      <c r="B104" s="39"/>
      <c r="C104" s="204" t="s">
        <v>161</v>
      </c>
      <c r="D104" s="204" t="s">
        <v>120</v>
      </c>
      <c r="E104" s="205" t="s">
        <v>162</v>
      </c>
      <c r="F104" s="206" t="s">
        <v>163</v>
      </c>
      <c r="G104" s="207" t="s">
        <v>134</v>
      </c>
      <c r="H104" s="208">
        <v>2</v>
      </c>
      <c r="I104" s="209"/>
      <c r="J104" s="210">
        <f>ROUND(I104*H104,2)</f>
        <v>0</v>
      </c>
      <c r="K104" s="206" t="s">
        <v>124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125</v>
      </c>
      <c r="AT104" s="215" t="s">
        <v>120</v>
      </c>
      <c r="AU104" s="215" t="s">
        <v>82</v>
      </c>
      <c r="AY104" s="17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125</v>
      </c>
      <c r="BM104" s="215" t="s">
        <v>164</v>
      </c>
    </row>
    <row r="105" s="2" customFormat="1">
      <c r="A105" s="38"/>
      <c r="B105" s="39"/>
      <c r="C105" s="40"/>
      <c r="D105" s="217" t="s">
        <v>127</v>
      </c>
      <c r="E105" s="40"/>
      <c r="F105" s="218" t="s">
        <v>165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127</v>
      </c>
      <c r="AU105" s="17" t="s">
        <v>82</v>
      </c>
    </row>
    <row r="106" s="2" customFormat="1">
      <c r="A106" s="38"/>
      <c r="B106" s="39"/>
      <c r="C106" s="40"/>
      <c r="D106" s="222" t="s">
        <v>129</v>
      </c>
      <c r="E106" s="40"/>
      <c r="F106" s="223" t="s">
        <v>166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129</v>
      </c>
      <c r="AU106" s="17" t="s">
        <v>82</v>
      </c>
    </row>
    <row r="107" s="2" customFormat="1" ht="24.15" customHeight="1">
      <c r="A107" s="38"/>
      <c r="B107" s="39"/>
      <c r="C107" s="204" t="s">
        <v>167</v>
      </c>
      <c r="D107" s="204" t="s">
        <v>120</v>
      </c>
      <c r="E107" s="205" t="s">
        <v>168</v>
      </c>
      <c r="F107" s="206" t="s">
        <v>169</v>
      </c>
      <c r="G107" s="207" t="s">
        <v>134</v>
      </c>
      <c r="H107" s="208">
        <v>50</v>
      </c>
      <c r="I107" s="209"/>
      <c r="J107" s="210">
        <f>ROUND(I107*H107,2)</f>
        <v>0</v>
      </c>
      <c r="K107" s="206" t="s">
        <v>124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125</v>
      </c>
      <c r="AT107" s="215" t="s">
        <v>120</v>
      </c>
      <c r="AU107" s="215" t="s">
        <v>82</v>
      </c>
      <c r="AY107" s="17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125</v>
      </c>
      <c r="BM107" s="215" t="s">
        <v>170</v>
      </c>
    </row>
    <row r="108" s="2" customFormat="1">
      <c r="A108" s="38"/>
      <c r="B108" s="39"/>
      <c r="C108" s="40"/>
      <c r="D108" s="217" t="s">
        <v>127</v>
      </c>
      <c r="E108" s="40"/>
      <c r="F108" s="218" t="s">
        <v>171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127</v>
      </c>
      <c r="AU108" s="17" t="s">
        <v>82</v>
      </c>
    </row>
    <row r="109" s="2" customFormat="1">
      <c r="A109" s="38"/>
      <c r="B109" s="39"/>
      <c r="C109" s="40"/>
      <c r="D109" s="222" t="s">
        <v>129</v>
      </c>
      <c r="E109" s="40"/>
      <c r="F109" s="223" t="s">
        <v>172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82</v>
      </c>
    </row>
    <row r="110" s="2" customFormat="1" ht="16.5" customHeight="1">
      <c r="A110" s="38"/>
      <c r="B110" s="39"/>
      <c r="C110" s="204" t="s">
        <v>173</v>
      </c>
      <c r="D110" s="204" t="s">
        <v>120</v>
      </c>
      <c r="E110" s="205" t="s">
        <v>174</v>
      </c>
      <c r="F110" s="206" t="s">
        <v>175</v>
      </c>
      <c r="G110" s="207" t="s">
        <v>134</v>
      </c>
      <c r="H110" s="208">
        <v>89</v>
      </c>
      <c r="I110" s="209"/>
      <c r="J110" s="210">
        <f>ROUND(I110*H110,2)</f>
        <v>0</v>
      </c>
      <c r="K110" s="206" t="s">
        <v>124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125</v>
      </c>
      <c r="AT110" s="215" t="s">
        <v>120</v>
      </c>
      <c r="AU110" s="215" t="s">
        <v>82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125</v>
      </c>
      <c r="BM110" s="215" t="s">
        <v>176</v>
      </c>
    </row>
    <row r="111" s="2" customFormat="1">
      <c r="A111" s="38"/>
      <c r="B111" s="39"/>
      <c r="C111" s="40"/>
      <c r="D111" s="217" t="s">
        <v>127</v>
      </c>
      <c r="E111" s="40"/>
      <c r="F111" s="218" t="s">
        <v>177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127</v>
      </c>
      <c r="AU111" s="17" t="s">
        <v>82</v>
      </c>
    </row>
    <row r="112" s="2" customFormat="1">
      <c r="A112" s="38"/>
      <c r="B112" s="39"/>
      <c r="C112" s="40"/>
      <c r="D112" s="222" t="s">
        <v>129</v>
      </c>
      <c r="E112" s="40"/>
      <c r="F112" s="223" t="s">
        <v>178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82</v>
      </c>
    </row>
    <row r="113" s="2" customFormat="1" ht="16.5" customHeight="1">
      <c r="A113" s="38"/>
      <c r="B113" s="39"/>
      <c r="C113" s="204" t="s">
        <v>179</v>
      </c>
      <c r="D113" s="204" t="s">
        <v>120</v>
      </c>
      <c r="E113" s="205" t="s">
        <v>180</v>
      </c>
      <c r="F113" s="206" t="s">
        <v>181</v>
      </c>
      <c r="G113" s="207" t="s">
        <v>134</v>
      </c>
      <c r="H113" s="208">
        <v>15</v>
      </c>
      <c r="I113" s="209"/>
      <c r="J113" s="210">
        <f>ROUND(I113*H113,2)</f>
        <v>0</v>
      </c>
      <c r="K113" s="206" t="s">
        <v>124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125</v>
      </c>
      <c r="AT113" s="215" t="s">
        <v>120</v>
      </c>
      <c r="AU113" s="215" t="s">
        <v>82</v>
      </c>
      <c r="AY113" s="17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125</v>
      </c>
      <c r="BM113" s="215" t="s">
        <v>182</v>
      </c>
    </row>
    <row r="114" s="2" customFormat="1">
      <c r="A114" s="38"/>
      <c r="B114" s="39"/>
      <c r="C114" s="40"/>
      <c r="D114" s="217" t="s">
        <v>127</v>
      </c>
      <c r="E114" s="40"/>
      <c r="F114" s="218" t="s">
        <v>183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127</v>
      </c>
      <c r="AU114" s="17" t="s">
        <v>82</v>
      </c>
    </row>
    <row r="115" s="2" customFormat="1">
      <c r="A115" s="38"/>
      <c r="B115" s="39"/>
      <c r="C115" s="40"/>
      <c r="D115" s="222" t="s">
        <v>129</v>
      </c>
      <c r="E115" s="40"/>
      <c r="F115" s="223" t="s">
        <v>184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129</v>
      </c>
      <c r="AU115" s="17" t="s">
        <v>82</v>
      </c>
    </row>
    <row r="116" s="2" customFormat="1" ht="16.5" customHeight="1">
      <c r="A116" s="38"/>
      <c r="B116" s="39"/>
      <c r="C116" s="204" t="s">
        <v>185</v>
      </c>
      <c r="D116" s="204" t="s">
        <v>120</v>
      </c>
      <c r="E116" s="205" t="s">
        <v>186</v>
      </c>
      <c r="F116" s="206" t="s">
        <v>187</v>
      </c>
      <c r="G116" s="207" t="s">
        <v>134</v>
      </c>
      <c r="H116" s="208">
        <v>3</v>
      </c>
      <c r="I116" s="209"/>
      <c r="J116" s="210">
        <f>ROUND(I116*H116,2)</f>
        <v>0</v>
      </c>
      <c r="K116" s="206" t="s">
        <v>124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125</v>
      </c>
      <c r="AT116" s="215" t="s">
        <v>120</v>
      </c>
      <c r="AU116" s="215" t="s">
        <v>82</v>
      </c>
      <c r="AY116" s="17" t="s">
        <v>118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125</v>
      </c>
      <c r="BM116" s="215" t="s">
        <v>188</v>
      </c>
    </row>
    <row r="117" s="2" customFormat="1">
      <c r="A117" s="38"/>
      <c r="B117" s="39"/>
      <c r="C117" s="40"/>
      <c r="D117" s="217" t="s">
        <v>127</v>
      </c>
      <c r="E117" s="40"/>
      <c r="F117" s="218" t="s">
        <v>189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127</v>
      </c>
      <c r="AU117" s="17" t="s">
        <v>82</v>
      </c>
    </row>
    <row r="118" s="2" customFormat="1">
      <c r="A118" s="38"/>
      <c r="B118" s="39"/>
      <c r="C118" s="40"/>
      <c r="D118" s="222" t="s">
        <v>129</v>
      </c>
      <c r="E118" s="40"/>
      <c r="F118" s="223" t="s">
        <v>190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129</v>
      </c>
      <c r="AU118" s="17" t="s">
        <v>82</v>
      </c>
    </row>
    <row r="119" s="2" customFormat="1" ht="16.5" customHeight="1">
      <c r="A119" s="38"/>
      <c r="B119" s="39"/>
      <c r="C119" s="204" t="s">
        <v>191</v>
      </c>
      <c r="D119" s="204" t="s">
        <v>120</v>
      </c>
      <c r="E119" s="205" t="s">
        <v>192</v>
      </c>
      <c r="F119" s="206" t="s">
        <v>193</v>
      </c>
      <c r="G119" s="207" t="s">
        <v>134</v>
      </c>
      <c r="H119" s="208">
        <v>3</v>
      </c>
      <c r="I119" s="209"/>
      <c r="J119" s="210">
        <f>ROUND(I119*H119,2)</f>
        <v>0</v>
      </c>
      <c r="K119" s="206" t="s">
        <v>124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125</v>
      </c>
      <c r="AT119" s="215" t="s">
        <v>120</v>
      </c>
      <c r="AU119" s="215" t="s">
        <v>82</v>
      </c>
      <c r="AY119" s="17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80</v>
      </c>
      <c r="BK119" s="216">
        <f>ROUND(I119*H119,2)</f>
        <v>0</v>
      </c>
      <c r="BL119" s="17" t="s">
        <v>125</v>
      </c>
      <c r="BM119" s="215" t="s">
        <v>194</v>
      </c>
    </row>
    <row r="120" s="2" customFormat="1">
      <c r="A120" s="38"/>
      <c r="B120" s="39"/>
      <c r="C120" s="40"/>
      <c r="D120" s="217" t="s">
        <v>127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127</v>
      </c>
      <c r="AU120" s="17" t="s">
        <v>82</v>
      </c>
    </row>
    <row r="121" s="2" customFormat="1">
      <c r="A121" s="38"/>
      <c r="B121" s="39"/>
      <c r="C121" s="40"/>
      <c r="D121" s="222" t="s">
        <v>129</v>
      </c>
      <c r="E121" s="40"/>
      <c r="F121" s="223" t="s">
        <v>196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129</v>
      </c>
      <c r="AU121" s="17" t="s">
        <v>82</v>
      </c>
    </row>
    <row r="122" s="2" customFormat="1" ht="24.15" customHeight="1">
      <c r="A122" s="38"/>
      <c r="B122" s="39"/>
      <c r="C122" s="204" t="s">
        <v>197</v>
      </c>
      <c r="D122" s="204" t="s">
        <v>120</v>
      </c>
      <c r="E122" s="205" t="s">
        <v>198</v>
      </c>
      <c r="F122" s="206" t="s">
        <v>199</v>
      </c>
      <c r="G122" s="207" t="s">
        <v>123</v>
      </c>
      <c r="H122" s="208">
        <v>13006</v>
      </c>
      <c r="I122" s="209"/>
      <c r="J122" s="210">
        <f>ROUND(I122*H122,2)</f>
        <v>0</v>
      </c>
      <c r="K122" s="206" t="s">
        <v>124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125</v>
      </c>
      <c r="AT122" s="215" t="s">
        <v>120</v>
      </c>
      <c r="AU122" s="215" t="s">
        <v>82</v>
      </c>
      <c r="AY122" s="17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125</v>
      </c>
      <c r="BM122" s="215" t="s">
        <v>200</v>
      </c>
    </row>
    <row r="123" s="2" customFormat="1">
      <c r="A123" s="38"/>
      <c r="B123" s="39"/>
      <c r="C123" s="40"/>
      <c r="D123" s="217" t="s">
        <v>127</v>
      </c>
      <c r="E123" s="40"/>
      <c r="F123" s="218" t="s">
        <v>201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127</v>
      </c>
      <c r="AU123" s="17" t="s">
        <v>82</v>
      </c>
    </row>
    <row r="124" s="2" customFormat="1">
      <c r="A124" s="38"/>
      <c r="B124" s="39"/>
      <c r="C124" s="40"/>
      <c r="D124" s="222" t="s">
        <v>129</v>
      </c>
      <c r="E124" s="40"/>
      <c r="F124" s="223" t="s">
        <v>202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129</v>
      </c>
      <c r="AU124" s="17" t="s">
        <v>82</v>
      </c>
    </row>
    <row r="125" s="2" customFormat="1" ht="33" customHeight="1">
      <c r="A125" s="38"/>
      <c r="B125" s="39"/>
      <c r="C125" s="204" t="s">
        <v>203</v>
      </c>
      <c r="D125" s="204" t="s">
        <v>120</v>
      </c>
      <c r="E125" s="205" t="s">
        <v>204</v>
      </c>
      <c r="F125" s="206" t="s">
        <v>205</v>
      </c>
      <c r="G125" s="207" t="s">
        <v>206</v>
      </c>
      <c r="H125" s="208">
        <v>6830</v>
      </c>
      <c r="I125" s="209"/>
      <c r="J125" s="210">
        <f>ROUND(I125*H125,2)</f>
        <v>0</v>
      </c>
      <c r="K125" s="206" t="s">
        <v>124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125</v>
      </c>
      <c r="AT125" s="215" t="s">
        <v>120</v>
      </c>
      <c r="AU125" s="215" t="s">
        <v>82</v>
      </c>
      <c r="AY125" s="17" t="s">
        <v>118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125</v>
      </c>
      <c r="BM125" s="215" t="s">
        <v>207</v>
      </c>
    </row>
    <row r="126" s="2" customFormat="1">
      <c r="A126" s="38"/>
      <c r="B126" s="39"/>
      <c r="C126" s="40"/>
      <c r="D126" s="217" t="s">
        <v>127</v>
      </c>
      <c r="E126" s="40"/>
      <c r="F126" s="218" t="s">
        <v>208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127</v>
      </c>
      <c r="AU126" s="17" t="s">
        <v>82</v>
      </c>
    </row>
    <row r="127" s="2" customFormat="1">
      <c r="A127" s="38"/>
      <c r="B127" s="39"/>
      <c r="C127" s="40"/>
      <c r="D127" s="222" t="s">
        <v>129</v>
      </c>
      <c r="E127" s="40"/>
      <c r="F127" s="223" t="s">
        <v>209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82</v>
      </c>
    </row>
    <row r="128" s="13" customFormat="1">
      <c r="A128" s="13"/>
      <c r="B128" s="224"/>
      <c r="C128" s="225"/>
      <c r="D128" s="217" t="s">
        <v>210</v>
      </c>
      <c r="E128" s="226" t="s">
        <v>19</v>
      </c>
      <c r="F128" s="227" t="s">
        <v>211</v>
      </c>
      <c r="G128" s="225"/>
      <c r="H128" s="228">
        <v>6830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210</v>
      </c>
      <c r="AU128" s="234" t="s">
        <v>82</v>
      </c>
      <c r="AV128" s="13" t="s">
        <v>82</v>
      </c>
      <c r="AW128" s="13" t="s">
        <v>33</v>
      </c>
      <c r="AX128" s="13" t="s">
        <v>80</v>
      </c>
      <c r="AY128" s="234" t="s">
        <v>118</v>
      </c>
    </row>
    <row r="129" s="2" customFormat="1" ht="24.15" customHeight="1">
      <c r="A129" s="38"/>
      <c r="B129" s="39"/>
      <c r="C129" s="204" t="s">
        <v>8</v>
      </c>
      <c r="D129" s="204" t="s">
        <v>120</v>
      </c>
      <c r="E129" s="205" t="s">
        <v>212</v>
      </c>
      <c r="F129" s="206" t="s">
        <v>213</v>
      </c>
      <c r="G129" s="207" t="s">
        <v>134</v>
      </c>
      <c r="H129" s="208">
        <v>50</v>
      </c>
      <c r="I129" s="209"/>
      <c r="J129" s="210">
        <f>ROUND(I129*H129,2)</f>
        <v>0</v>
      </c>
      <c r="K129" s="206" t="s">
        <v>124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125</v>
      </c>
      <c r="AT129" s="215" t="s">
        <v>120</v>
      </c>
      <c r="AU129" s="215" t="s">
        <v>82</v>
      </c>
      <c r="AY129" s="17" t="s">
        <v>118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125</v>
      </c>
      <c r="BM129" s="215" t="s">
        <v>214</v>
      </c>
    </row>
    <row r="130" s="2" customFormat="1">
      <c r="A130" s="38"/>
      <c r="B130" s="39"/>
      <c r="C130" s="40"/>
      <c r="D130" s="217" t="s">
        <v>127</v>
      </c>
      <c r="E130" s="40"/>
      <c r="F130" s="218" t="s">
        <v>215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127</v>
      </c>
      <c r="AU130" s="17" t="s">
        <v>82</v>
      </c>
    </row>
    <row r="131" s="2" customFormat="1">
      <c r="A131" s="38"/>
      <c r="B131" s="39"/>
      <c r="C131" s="40"/>
      <c r="D131" s="222" t="s">
        <v>129</v>
      </c>
      <c r="E131" s="40"/>
      <c r="F131" s="223" t="s">
        <v>216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129</v>
      </c>
      <c r="AU131" s="17" t="s">
        <v>82</v>
      </c>
    </row>
    <row r="132" s="2" customFormat="1" ht="24.15" customHeight="1">
      <c r="A132" s="38"/>
      <c r="B132" s="39"/>
      <c r="C132" s="204" t="s">
        <v>217</v>
      </c>
      <c r="D132" s="204" t="s">
        <v>120</v>
      </c>
      <c r="E132" s="205" t="s">
        <v>218</v>
      </c>
      <c r="F132" s="206" t="s">
        <v>219</v>
      </c>
      <c r="G132" s="207" t="s">
        <v>134</v>
      </c>
      <c r="H132" s="208">
        <v>12</v>
      </c>
      <c r="I132" s="209"/>
      <c r="J132" s="210">
        <f>ROUND(I132*H132,2)</f>
        <v>0</v>
      </c>
      <c r="K132" s="206" t="s">
        <v>124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125</v>
      </c>
      <c r="AT132" s="215" t="s">
        <v>120</v>
      </c>
      <c r="AU132" s="215" t="s">
        <v>82</v>
      </c>
      <c r="AY132" s="17" t="s">
        <v>118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125</v>
      </c>
      <c r="BM132" s="215" t="s">
        <v>220</v>
      </c>
    </row>
    <row r="133" s="2" customFormat="1">
      <c r="A133" s="38"/>
      <c r="B133" s="39"/>
      <c r="C133" s="40"/>
      <c r="D133" s="217" t="s">
        <v>127</v>
      </c>
      <c r="E133" s="40"/>
      <c r="F133" s="218" t="s">
        <v>221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127</v>
      </c>
      <c r="AU133" s="17" t="s">
        <v>82</v>
      </c>
    </row>
    <row r="134" s="2" customFormat="1">
      <c r="A134" s="38"/>
      <c r="B134" s="39"/>
      <c r="C134" s="40"/>
      <c r="D134" s="222" t="s">
        <v>129</v>
      </c>
      <c r="E134" s="40"/>
      <c r="F134" s="223" t="s">
        <v>222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82</v>
      </c>
    </row>
    <row r="135" s="2" customFormat="1" ht="24.15" customHeight="1">
      <c r="A135" s="38"/>
      <c r="B135" s="39"/>
      <c r="C135" s="204" t="s">
        <v>223</v>
      </c>
      <c r="D135" s="204" t="s">
        <v>120</v>
      </c>
      <c r="E135" s="205" t="s">
        <v>224</v>
      </c>
      <c r="F135" s="206" t="s">
        <v>225</v>
      </c>
      <c r="G135" s="207" t="s">
        <v>134</v>
      </c>
      <c r="H135" s="208">
        <v>3</v>
      </c>
      <c r="I135" s="209"/>
      <c r="J135" s="210">
        <f>ROUND(I135*H135,2)</f>
        <v>0</v>
      </c>
      <c r="K135" s="206" t="s">
        <v>124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125</v>
      </c>
      <c r="AT135" s="215" t="s">
        <v>120</v>
      </c>
      <c r="AU135" s="215" t="s">
        <v>82</v>
      </c>
      <c r="AY135" s="17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125</v>
      </c>
      <c r="BM135" s="215" t="s">
        <v>226</v>
      </c>
    </row>
    <row r="136" s="2" customFormat="1">
      <c r="A136" s="38"/>
      <c r="B136" s="39"/>
      <c r="C136" s="40"/>
      <c r="D136" s="217" t="s">
        <v>127</v>
      </c>
      <c r="E136" s="40"/>
      <c r="F136" s="218" t="s">
        <v>227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82</v>
      </c>
    </row>
    <row r="137" s="2" customFormat="1">
      <c r="A137" s="38"/>
      <c r="B137" s="39"/>
      <c r="C137" s="40"/>
      <c r="D137" s="222" t="s">
        <v>129</v>
      </c>
      <c r="E137" s="40"/>
      <c r="F137" s="223" t="s">
        <v>228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82</v>
      </c>
    </row>
    <row r="138" s="2" customFormat="1" ht="24.15" customHeight="1">
      <c r="A138" s="38"/>
      <c r="B138" s="39"/>
      <c r="C138" s="204" t="s">
        <v>229</v>
      </c>
      <c r="D138" s="204" t="s">
        <v>120</v>
      </c>
      <c r="E138" s="205" t="s">
        <v>230</v>
      </c>
      <c r="F138" s="206" t="s">
        <v>231</v>
      </c>
      <c r="G138" s="207" t="s">
        <v>134</v>
      </c>
      <c r="H138" s="208">
        <v>38</v>
      </c>
      <c r="I138" s="209"/>
      <c r="J138" s="210">
        <f>ROUND(I138*H138,2)</f>
        <v>0</v>
      </c>
      <c r="K138" s="206" t="s">
        <v>124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125</v>
      </c>
      <c r="AT138" s="215" t="s">
        <v>120</v>
      </c>
      <c r="AU138" s="215" t="s">
        <v>82</v>
      </c>
      <c r="AY138" s="17" t="s">
        <v>118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80</v>
      </c>
      <c r="BK138" s="216">
        <f>ROUND(I138*H138,2)</f>
        <v>0</v>
      </c>
      <c r="BL138" s="17" t="s">
        <v>125</v>
      </c>
      <c r="BM138" s="215" t="s">
        <v>232</v>
      </c>
    </row>
    <row r="139" s="2" customFormat="1">
      <c r="A139" s="38"/>
      <c r="B139" s="39"/>
      <c r="C139" s="40"/>
      <c r="D139" s="217" t="s">
        <v>127</v>
      </c>
      <c r="E139" s="40"/>
      <c r="F139" s="218" t="s">
        <v>233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127</v>
      </c>
      <c r="AU139" s="17" t="s">
        <v>82</v>
      </c>
    </row>
    <row r="140" s="2" customFormat="1">
      <c r="A140" s="38"/>
      <c r="B140" s="39"/>
      <c r="C140" s="40"/>
      <c r="D140" s="222" t="s">
        <v>129</v>
      </c>
      <c r="E140" s="40"/>
      <c r="F140" s="223" t="s">
        <v>234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82</v>
      </c>
    </row>
    <row r="141" s="2" customFormat="1" ht="24.15" customHeight="1">
      <c r="A141" s="38"/>
      <c r="B141" s="39"/>
      <c r="C141" s="204" t="s">
        <v>235</v>
      </c>
      <c r="D141" s="204" t="s">
        <v>120</v>
      </c>
      <c r="E141" s="205" t="s">
        <v>236</v>
      </c>
      <c r="F141" s="206" t="s">
        <v>237</v>
      </c>
      <c r="G141" s="207" t="s">
        <v>134</v>
      </c>
      <c r="H141" s="208">
        <v>2</v>
      </c>
      <c r="I141" s="209"/>
      <c r="J141" s="210">
        <f>ROUND(I141*H141,2)</f>
        <v>0</v>
      </c>
      <c r="K141" s="206" t="s">
        <v>124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125</v>
      </c>
      <c r="AT141" s="215" t="s">
        <v>120</v>
      </c>
      <c r="AU141" s="215" t="s">
        <v>82</v>
      </c>
      <c r="AY141" s="17" t="s">
        <v>118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125</v>
      </c>
      <c r="BM141" s="215" t="s">
        <v>238</v>
      </c>
    </row>
    <row r="142" s="2" customFormat="1">
      <c r="A142" s="38"/>
      <c r="B142" s="39"/>
      <c r="C142" s="40"/>
      <c r="D142" s="217" t="s">
        <v>127</v>
      </c>
      <c r="E142" s="40"/>
      <c r="F142" s="218" t="s">
        <v>239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127</v>
      </c>
      <c r="AU142" s="17" t="s">
        <v>82</v>
      </c>
    </row>
    <row r="143" s="2" customFormat="1">
      <c r="A143" s="38"/>
      <c r="B143" s="39"/>
      <c r="C143" s="40"/>
      <c r="D143" s="222" t="s">
        <v>129</v>
      </c>
      <c r="E143" s="40"/>
      <c r="F143" s="223" t="s">
        <v>240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82</v>
      </c>
    </row>
    <row r="144" s="2" customFormat="1" ht="24.15" customHeight="1">
      <c r="A144" s="38"/>
      <c r="B144" s="39"/>
      <c r="C144" s="204" t="s">
        <v>241</v>
      </c>
      <c r="D144" s="204" t="s">
        <v>120</v>
      </c>
      <c r="E144" s="205" t="s">
        <v>242</v>
      </c>
      <c r="F144" s="206" t="s">
        <v>243</v>
      </c>
      <c r="G144" s="207" t="s">
        <v>134</v>
      </c>
      <c r="H144" s="208">
        <v>50</v>
      </c>
      <c r="I144" s="209"/>
      <c r="J144" s="210">
        <f>ROUND(I144*H144,2)</f>
        <v>0</v>
      </c>
      <c r="K144" s="206" t="s">
        <v>124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125</v>
      </c>
      <c r="AT144" s="215" t="s">
        <v>120</v>
      </c>
      <c r="AU144" s="215" t="s">
        <v>82</v>
      </c>
      <c r="AY144" s="17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125</v>
      </c>
      <c r="BM144" s="215" t="s">
        <v>244</v>
      </c>
    </row>
    <row r="145" s="2" customFormat="1">
      <c r="A145" s="38"/>
      <c r="B145" s="39"/>
      <c r="C145" s="40"/>
      <c r="D145" s="217" t="s">
        <v>127</v>
      </c>
      <c r="E145" s="40"/>
      <c r="F145" s="218" t="s">
        <v>245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127</v>
      </c>
      <c r="AU145" s="17" t="s">
        <v>82</v>
      </c>
    </row>
    <row r="146" s="2" customFormat="1">
      <c r="A146" s="38"/>
      <c r="B146" s="39"/>
      <c r="C146" s="40"/>
      <c r="D146" s="222" t="s">
        <v>129</v>
      </c>
      <c r="E146" s="40"/>
      <c r="F146" s="223" t="s">
        <v>246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82</v>
      </c>
    </row>
    <row r="147" s="2" customFormat="1" ht="24.15" customHeight="1">
      <c r="A147" s="38"/>
      <c r="B147" s="39"/>
      <c r="C147" s="204" t="s">
        <v>7</v>
      </c>
      <c r="D147" s="204" t="s">
        <v>120</v>
      </c>
      <c r="E147" s="205" t="s">
        <v>247</v>
      </c>
      <c r="F147" s="206" t="s">
        <v>248</v>
      </c>
      <c r="G147" s="207" t="s">
        <v>134</v>
      </c>
      <c r="H147" s="208">
        <v>12</v>
      </c>
      <c r="I147" s="209"/>
      <c r="J147" s="210">
        <f>ROUND(I147*H147,2)</f>
        <v>0</v>
      </c>
      <c r="K147" s="206" t="s">
        <v>124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125</v>
      </c>
      <c r="AT147" s="215" t="s">
        <v>120</v>
      </c>
      <c r="AU147" s="215" t="s">
        <v>82</v>
      </c>
      <c r="AY147" s="17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125</v>
      </c>
      <c r="BM147" s="215" t="s">
        <v>249</v>
      </c>
    </row>
    <row r="148" s="2" customFormat="1">
      <c r="A148" s="38"/>
      <c r="B148" s="39"/>
      <c r="C148" s="40"/>
      <c r="D148" s="217" t="s">
        <v>127</v>
      </c>
      <c r="E148" s="40"/>
      <c r="F148" s="218" t="s">
        <v>250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127</v>
      </c>
      <c r="AU148" s="17" t="s">
        <v>82</v>
      </c>
    </row>
    <row r="149" s="2" customFormat="1">
      <c r="A149" s="38"/>
      <c r="B149" s="39"/>
      <c r="C149" s="40"/>
      <c r="D149" s="222" t="s">
        <v>129</v>
      </c>
      <c r="E149" s="40"/>
      <c r="F149" s="223" t="s">
        <v>251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82</v>
      </c>
    </row>
    <row r="150" s="2" customFormat="1" ht="24.15" customHeight="1">
      <c r="A150" s="38"/>
      <c r="B150" s="39"/>
      <c r="C150" s="204" t="s">
        <v>252</v>
      </c>
      <c r="D150" s="204" t="s">
        <v>120</v>
      </c>
      <c r="E150" s="205" t="s">
        <v>253</v>
      </c>
      <c r="F150" s="206" t="s">
        <v>254</v>
      </c>
      <c r="G150" s="207" t="s">
        <v>134</v>
      </c>
      <c r="H150" s="208">
        <v>3</v>
      </c>
      <c r="I150" s="209"/>
      <c r="J150" s="210">
        <f>ROUND(I150*H150,2)</f>
        <v>0</v>
      </c>
      <c r="K150" s="206" t="s">
        <v>124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125</v>
      </c>
      <c r="AT150" s="215" t="s">
        <v>120</v>
      </c>
      <c r="AU150" s="215" t="s">
        <v>82</v>
      </c>
      <c r="AY150" s="17" t="s">
        <v>118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125</v>
      </c>
      <c r="BM150" s="215" t="s">
        <v>255</v>
      </c>
    </row>
    <row r="151" s="2" customFormat="1">
      <c r="A151" s="38"/>
      <c r="B151" s="39"/>
      <c r="C151" s="40"/>
      <c r="D151" s="217" t="s">
        <v>127</v>
      </c>
      <c r="E151" s="40"/>
      <c r="F151" s="218" t="s">
        <v>256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127</v>
      </c>
      <c r="AU151" s="17" t="s">
        <v>82</v>
      </c>
    </row>
    <row r="152" s="2" customFormat="1">
      <c r="A152" s="38"/>
      <c r="B152" s="39"/>
      <c r="C152" s="40"/>
      <c r="D152" s="222" t="s">
        <v>129</v>
      </c>
      <c r="E152" s="40"/>
      <c r="F152" s="223" t="s">
        <v>257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82</v>
      </c>
    </row>
    <row r="153" s="2" customFormat="1" ht="24.15" customHeight="1">
      <c r="A153" s="38"/>
      <c r="B153" s="39"/>
      <c r="C153" s="204" t="s">
        <v>258</v>
      </c>
      <c r="D153" s="204" t="s">
        <v>120</v>
      </c>
      <c r="E153" s="205" t="s">
        <v>259</v>
      </c>
      <c r="F153" s="206" t="s">
        <v>260</v>
      </c>
      <c r="G153" s="207" t="s">
        <v>134</v>
      </c>
      <c r="H153" s="208">
        <v>38</v>
      </c>
      <c r="I153" s="209"/>
      <c r="J153" s="210">
        <f>ROUND(I153*H153,2)</f>
        <v>0</v>
      </c>
      <c r="K153" s="206" t="s">
        <v>124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125</v>
      </c>
      <c r="AT153" s="215" t="s">
        <v>120</v>
      </c>
      <c r="AU153" s="215" t="s">
        <v>82</v>
      </c>
      <c r="AY153" s="17" t="s">
        <v>118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125</v>
      </c>
      <c r="BM153" s="215" t="s">
        <v>261</v>
      </c>
    </row>
    <row r="154" s="2" customFormat="1">
      <c r="A154" s="38"/>
      <c r="B154" s="39"/>
      <c r="C154" s="40"/>
      <c r="D154" s="217" t="s">
        <v>127</v>
      </c>
      <c r="E154" s="40"/>
      <c r="F154" s="218" t="s">
        <v>262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127</v>
      </c>
      <c r="AU154" s="17" t="s">
        <v>82</v>
      </c>
    </row>
    <row r="155" s="2" customFormat="1">
      <c r="A155" s="38"/>
      <c r="B155" s="39"/>
      <c r="C155" s="40"/>
      <c r="D155" s="222" t="s">
        <v>129</v>
      </c>
      <c r="E155" s="40"/>
      <c r="F155" s="223" t="s">
        <v>263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82</v>
      </c>
    </row>
    <row r="156" s="2" customFormat="1" ht="24.15" customHeight="1">
      <c r="A156" s="38"/>
      <c r="B156" s="39"/>
      <c r="C156" s="204" t="s">
        <v>264</v>
      </c>
      <c r="D156" s="204" t="s">
        <v>120</v>
      </c>
      <c r="E156" s="205" t="s">
        <v>265</v>
      </c>
      <c r="F156" s="206" t="s">
        <v>266</v>
      </c>
      <c r="G156" s="207" t="s">
        <v>134</v>
      </c>
      <c r="H156" s="208">
        <v>2</v>
      </c>
      <c r="I156" s="209"/>
      <c r="J156" s="210">
        <f>ROUND(I156*H156,2)</f>
        <v>0</v>
      </c>
      <c r="K156" s="206" t="s">
        <v>124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125</v>
      </c>
      <c r="AT156" s="215" t="s">
        <v>120</v>
      </c>
      <c r="AU156" s="215" t="s">
        <v>82</v>
      </c>
      <c r="AY156" s="17" t="s">
        <v>118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125</v>
      </c>
      <c r="BM156" s="215" t="s">
        <v>267</v>
      </c>
    </row>
    <row r="157" s="2" customFormat="1">
      <c r="A157" s="38"/>
      <c r="B157" s="39"/>
      <c r="C157" s="40"/>
      <c r="D157" s="217" t="s">
        <v>127</v>
      </c>
      <c r="E157" s="40"/>
      <c r="F157" s="218" t="s">
        <v>268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127</v>
      </c>
      <c r="AU157" s="17" t="s">
        <v>82</v>
      </c>
    </row>
    <row r="158" s="2" customFormat="1">
      <c r="A158" s="38"/>
      <c r="B158" s="39"/>
      <c r="C158" s="40"/>
      <c r="D158" s="222" t="s">
        <v>129</v>
      </c>
      <c r="E158" s="40"/>
      <c r="F158" s="223" t="s">
        <v>269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82</v>
      </c>
    </row>
    <row r="159" s="2" customFormat="1" ht="24.15" customHeight="1">
      <c r="A159" s="38"/>
      <c r="B159" s="39"/>
      <c r="C159" s="204" t="s">
        <v>270</v>
      </c>
      <c r="D159" s="204" t="s">
        <v>120</v>
      </c>
      <c r="E159" s="205" t="s">
        <v>271</v>
      </c>
      <c r="F159" s="206" t="s">
        <v>272</v>
      </c>
      <c r="G159" s="207" t="s">
        <v>134</v>
      </c>
      <c r="H159" s="208">
        <v>89</v>
      </c>
      <c r="I159" s="209"/>
      <c r="J159" s="210">
        <f>ROUND(I159*H159,2)</f>
        <v>0</v>
      </c>
      <c r="K159" s="206" t="s">
        <v>124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125</v>
      </c>
      <c r="AT159" s="215" t="s">
        <v>120</v>
      </c>
      <c r="AU159" s="215" t="s">
        <v>82</v>
      </c>
      <c r="AY159" s="17" t="s">
        <v>118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125</v>
      </c>
      <c r="BM159" s="215" t="s">
        <v>273</v>
      </c>
    </row>
    <row r="160" s="2" customFormat="1">
      <c r="A160" s="38"/>
      <c r="B160" s="39"/>
      <c r="C160" s="40"/>
      <c r="D160" s="217" t="s">
        <v>127</v>
      </c>
      <c r="E160" s="40"/>
      <c r="F160" s="218" t="s">
        <v>274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127</v>
      </c>
      <c r="AU160" s="17" t="s">
        <v>82</v>
      </c>
    </row>
    <row r="161" s="2" customFormat="1">
      <c r="A161" s="38"/>
      <c r="B161" s="39"/>
      <c r="C161" s="40"/>
      <c r="D161" s="222" t="s">
        <v>129</v>
      </c>
      <c r="E161" s="40"/>
      <c r="F161" s="223" t="s">
        <v>275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82</v>
      </c>
    </row>
    <row r="162" s="2" customFormat="1" ht="24.15" customHeight="1">
      <c r="A162" s="38"/>
      <c r="B162" s="39"/>
      <c r="C162" s="204" t="s">
        <v>276</v>
      </c>
      <c r="D162" s="204" t="s">
        <v>120</v>
      </c>
      <c r="E162" s="205" t="s">
        <v>277</v>
      </c>
      <c r="F162" s="206" t="s">
        <v>278</v>
      </c>
      <c r="G162" s="207" t="s">
        <v>134</v>
      </c>
      <c r="H162" s="208">
        <v>15</v>
      </c>
      <c r="I162" s="209"/>
      <c r="J162" s="210">
        <f>ROUND(I162*H162,2)</f>
        <v>0</v>
      </c>
      <c r="K162" s="206" t="s">
        <v>124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125</v>
      </c>
      <c r="AT162" s="215" t="s">
        <v>120</v>
      </c>
      <c r="AU162" s="215" t="s">
        <v>82</v>
      </c>
      <c r="AY162" s="17" t="s">
        <v>118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80</v>
      </c>
      <c r="BK162" s="216">
        <f>ROUND(I162*H162,2)</f>
        <v>0</v>
      </c>
      <c r="BL162" s="17" t="s">
        <v>125</v>
      </c>
      <c r="BM162" s="215" t="s">
        <v>279</v>
      </c>
    </row>
    <row r="163" s="2" customFormat="1">
      <c r="A163" s="38"/>
      <c r="B163" s="39"/>
      <c r="C163" s="40"/>
      <c r="D163" s="217" t="s">
        <v>127</v>
      </c>
      <c r="E163" s="40"/>
      <c r="F163" s="218" t="s">
        <v>280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127</v>
      </c>
      <c r="AU163" s="17" t="s">
        <v>82</v>
      </c>
    </row>
    <row r="164" s="2" customFormat="1">
      <c r="A164" s="38"/>
      <c r="B164" s="39"/>
      <c r="C164" s="40"/>
      <c r="D164" s="222" t="s">
        <v>129</v>
      </c>
      <c r="E164" s="40"/>
      <c r="F164" s="223" t="s">
        <v>281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82</v>
      </c>
    </row>
    <row r="165" s="2" customFormat="1" ht="24.15" customHeight="1">
      <c r="A165" s="38"/>
      <c r="B165" s="39"/>
      <c r="C165" s="204" t="s">
        <v>282</v>
      </c>
      <c r="D165" s="204" t="s">
        <v>120</v>
      </c>
      <c r="E165" s="205" t="s">
        <v>283</v>
      </c>
      <c r="F165" s="206" t="s">
        <v>284</v>
      </c>
      <c r="G165" s="207" t="s">
        <v>134</v>
      </c>
      <c r="H165" s="208">
        <v>3</v>
      </c>
      <c r="I165" s="209"/>
      <c r="J165" s="210">
        <f>ROUND(I165*H165,2)</f>
        <v>0</v>
      </c>
      <c r="K165" s="206" t="s">
        <v>124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125</v>
      </c>
      <c r="AT165" s="215" t="s">
        <v>120</v>
      </c>
      <c r="AU165" s="215" t="s">
        <v>82</v>
      </c>
      <c r="AY165" s="17" t="s">
        <v>118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80</v>
      </c>
      <c r="BK165" s="216">
        <f>ROUND(I165*H165,2)</f>
        <v>0</v>
      </c>
      <c r="BL165" s="17" t="s">
        <v>125</v>
      </c>
      <c r="BM165" s="215" t="s">
        <v>285</v>
      </c>
    </row>
    <row r="166" s="2" customFormat="1">
      <c r="A166" s="38"/>
      <c r="B166" s="39"/>
      <c r="C166" s="40"/>
      <c r="D166" s="217" t="s">
        <v>127</v>
      </c>
      <c r="E166" s="40"/>
      <c r="F166" s="218" t="s">
        <v>286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127</v>
      </c>
      <c r="AU166" s="17" t="s">
        <v>82</v>
      </c>
    </row>
    <row r="167" s="2" customFormat="1">
      <c r="A167" s="38"/>
      <c r="B167" s="39"/>
      <c r="C167" s="40"/>
      <c r="D167" s="222" t="s">
        <v>129</v>
      </c>
      <c r="E167" s="40"/>
      <c r="F167" s="223" t="s">
        <v>287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82</v>
      </c>
    </row>
    <row r="168" s="2" customFormat="1" ht="24.15" customHeight="1">
      <c r="A168" s="38"/>
      <c r="B168" s="39"/>
      <c r="C168" s="204" t="s">
        <v>288</v>
      </c>
      <c r="D168" s="204" t="s">
        <v>120</v>
      </c>
      <c r="E168" s="205" t="s">
        <v>289</v>
      </c>
      <c r="F168" s="206" t="s">
        <v>290</v>
      </c>
      <c r="G168" s="207" t="s">
        <v>134</v>
      </c>
      <c r="H168" s="208">
        <v>3</v>
      </c>
      <c r="I168" s="209"/>
      <c r="J168" s="210">
        <f>ROUND(I168*H168,2)</f>
        <v>0</v>
      </c>
      <c r="K168" s="206" t="s">
        <v>124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125</v>
      </c>
      <c r="AT168" s="215" t="s">
        <v>120</v>
      </c>
      <c r="AU168" s="215" t="s">
        <v>82</v>
      </c>
      <c r="AY168" s="17" t="s">
        <v>118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80</v>
      </c>
      <c r="BK168" s="216">
        <f>ROUND(I168*H168,2)</f>
        <v>0</v>
      </c>
      <c r="BL168" s="17" t="s">
        <v>125</v>
      </c>
      <c r="BM168" s="215" t="s">
        <v>291</v>
      </c>
    </row>
    <row r="169" s="2" customFormat="1">
      <c r="A169" s="38"/>
      <c r="B169" s="39"/>
      <c r="C169" s="40"/>
      <c r="D169" s="217" t="s">
        <v>127</v>
      </c>
      <c r="E169" s="40"/>
      <c r="F169" s="218" t="s">
        <v>292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127</v>
      </c>
      <c r="AU169" s="17" t="s">
        <v>82</v>
      </c>
    </row>
    <row r="170" s="2" customFormat="1">
      <c r="A170" s="38"/>
      <c r="B170" s="39"/>
      <c r="C170" s="40"/>
      <c r="D170" s="222" t="s">
        <v>129</v>
      </c>
      <c r="E170" s="40"/>
      <c r="F170" s="223" t="s">
        <v>293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82</v>
      </c>
    </row>
    <row r="171" s="2" customFormat="1" ht="24.15" customHeight="1">
      <c r="A171" s="38"/>
      <c r="B171" s="39"/>
      <c r="C171" s="204" t="s">
        <v>294</v>
      </c>
      <c r="D171" s="204" t="s">
        <v>120</v>
      </c>
      <c r="E171" s="205" t="s">
        <v>295</v>
      </c>
      <c r="F171" s="206" t="s">
        <v>296</v>
      </c>
      <c r="G171" s="207" t="s">
        <v>134</v>
      </c>
      <c r="H171" s="208">
        <v>2</v>
      </c>
      <c r="I171" s="209"/>
      <c r="J171" s="210">
        <f>ROUND(I171*H171,2)</f>
        <v>0</v>
      </c>
      <c r="K171" s="206" t="s">
        <v>124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125</v>
      </c>
      <c r="AT171" s="215" t="s">
        <v>120</v>
      </c>
      <c r="AU171" s="215" t="s">
        <v>82</v>
      </c>
      <c r="AY171" s="17" t="s">
        <v>118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80</v>
      </c>
      <c r="BK171" s="216">
        <f>ROUND(I171*H171,2)</f>
        <v>0</v>
      </c>
      <c r="BL171" s="17" t="s">
        <v>125</v>
      </c>
      <c r="BM171" s="215" t="s">
        <v>297</v>
      </c>
    </row>
    <row r="172" s="2" customFormat="1">
      <c r="A172" s="38"/>
      <c r="B172" s="39"/>
      <c r="C172" s="40"/>
      <c r="D172" s="217" t="s">
        <v>127</v>
      </c>
      <c r="E172" s="40"/>
      <c r="F172" s="218" t="s">
        <v>298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127</v>
      </c>
      <c r="AU172" s="17" t="s">
        <v>82</v>
      </c>
    </row>
    <row r="173" s="2" customFormat="1">
      <c r="A173" s="38"/>
      <c r="B173" s="39"/>
      <c r="C173" s="40"/>
      <c r="D173" s="222" t="s">
        <v>129</v>
      </c>
      <c r="E173" s="40"/>
      <c r="F173" s="223" t="s">
        <v>299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129</v>
      </c>
      <c r="AU173" s="17" t="s">
        <v>82</v>
      </c>
    </row>
    <row r="174" s="2" customFormat="1" ht="24.15" customHeight="1">
      <c r="A174" s="38"/>
      <c r="B174" s="39"/>
      <c r="C174" s="204" t="s">
        <v>300</v>
      </c>
      <c r="D174" s="204" t="s">
        <v>120</v>
      </c>
      <c r="E174" s="205" t="s">
        <v>301</v>
      </c>
      <c r="F174" s="206" t="s">
        <v>302</v>
      </c>
      <c r="G174" s="207" t="s">
        <v>134</v>
      </c>
      <c r="H174" s="208">
        <v>3</v>
      </c>
      <c r="I174" s="209"/>
      <c r="J174" s="210">
        <f>ROUND(I174*H174,2)</f>
        <v>0</v>
      </c>
      <c r="K174" s="206" t="s">
        <v>124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125</v>
      </c>
      <c r="AT174" s="215" t="s">
        <v>120</v>
      </c>
      <c r="AU174" s="215" t="s">
        <v>82</v>
      </c>
      <c r="AY174" s="17" t="s">
        <v>118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80</v>
      </c>
      <c r="BK174" s="216">
        <f>ROUND(I174*H174,2)</f>
        <v>0</v>
      </c>
      <c r="BL174" s="17" t="s">
        <v>125</v>
      </c>
      <c r="BM174" s="215" t="s">
        <v>303</v>
      </c>
    </row>
    <row r="175" s="2" customFormat="1">
      <c r="A175" s="38"/>
      <c r="B175" s="39"/>
      <c r="C175" s="40"/>
      <c r="D175" s="217" t="s">
        <v>127</v>
      </c>
      <c r="E175" s="40"/>
      <c r="F175" s="218" t="s">
        <v>304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127</v>
      </c>
      <c r="AU175" s="17" t="s">
        <v>82</v>
      </c>
    </row>
    <row r="176" s="2" customFormat="1">
      <c r="A176" s="38"/>
      <c r="B176" s="39"/>
      <c r="C176" s="40"/>
      <c r="D176" s="222" t="s">
        <v>129</v>
      </c>
      <c r="E176" s="40"/>
      <c r="F176" s="223" t="s">
        <v>305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82</v>
      </c>
    </row>
    <row r="177" s="2" customFormat="1" ht="24.15" customHeight="1">
      <c r="A177" s="38"/>
      <c r="B177" s="39"/>
      <c r="C177" s="204" t="s">
        <v>306</v>
      </c>
      <c r="D177" s="204" t="s">
        <v>120</v>
      </c>
      <c r="E177" s="205" t="s">
        <v>307</v>
      </c>
      <c r="F177" s="206" t="s">
        <v>308</v>
      </c>
      <c r="G177" s="207" t="s">
        <v>134</v>
      </c>
      <c r="H177" s="208">
        <v>2</v>
      </c>
      <c r="I177" s="209"/>
      <c r="J177" s="210">
        <f>ROUND(I177*H177,2)</f>
        <v>0</v>
      </c>
      <c r="K177" s="206" t="s">
        <v>124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125</v>
      </c>
      <c r="AT177" s="215" t="s">
        <v>120</v>
      </c>
      <c r="AU177" s="215" t="s">
        <v>82</v>
      </c>
      <c r="AY177" s="17" t="s">
        <v>118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125</v>
      </c>
      <c r="BM177" s="215" t="s">
        <v>309</v>
      </c>
    </row>
    <row r="178" s="2" customFormat="1">
      <c r="A178" s="38"/>
      <c r="B178" s="39"/>
      <c r="C178" s="40"/>
      <c r="D178" s="217" t="s">
        <v>127</v>
      </c>
      <c r="E178" s="40"/>
      <c r="F178" s="218" t="s">
        <v>310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127</v>
      </c>
      <c r="AU178" s="17" t="s">
        <v>82</v>
      </c>
    </row>
    <row r="179" s="2" customFormat="1">
      <c r="A179" s="38"/>
      <c r="B179" s="39"/>
      <c r="C179" s="40"/>
      <c r="D179" s="222" t="s">
        <v>129</v>
      </c>
      <c r="E179" s="40"/>
      <c r="F179" s="223" t="s">
        <v>311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129</v>
      </c>
      <c r="AU179" s="17" t="s">
        <v>82</v>
      </c>
    </row>
    <row r="180" s="2" customFormat="1" ht="24.15" customHeight="1">
      <c r="A180" s="38"/>
      <c r="B180" s="39"/>
      <c r="C180" s="204" t="s">
        <v>312</v>
      </c>
      <c r="D180" s="204" t="s">
        <v>120</v>
      </c>
      <c r="E180" s="205" t="s">
        <v>313</v>
      </c>
      <c r="F180" s="206" t="s">
        <v>314</v>
      </c>
      <c r="G180" s="207" t="s">
        <v>134</v>
      </c>
      <c r="H180" s="208">
        <v>3</v>
      </c>
      <c r="I180" s="209"/>
      <c r="J180" s="210">
        <f>ROUND(I180*H180,2)</f>
        <v>0</v>
      </c>
      <c r="K180" s="206" t="s">
        <v>124</v>
      </c>
      <c r="L180" s="44"/>
      <c r="M180" s="211" t="s">
        <v>19</v>
      </c>
      <c r="N180" s="212" t="s">
        <v>43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125</v>
      </c>
      <c r="AT180" s="215" t="s">
        <v>120</v>
      </c>
      <c r="AU180" s="215" t="s">
        <v>82</v>
      </c>
      <c r="AY180" s="17" t="s">
        <v>118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80</v>
      </c>
      <c r="BK180" s="216">
        <f>ROUND(I180*H180,2)</f>
        <v>0</v>
      </c>
      <c r="BL180" s="17" t="s">
        <v>125</v>
      </c>
      <c r="BM180" s="215" t="s">
        <v>315</v>
      </c>
    </row>
    <row r="181" s="2" customFormat="1">
      <c r="A181" s="38"/>
      <c r="B181" s="39"/>
      <c r="C181" s="40"/>
      <c r="D181" s="217" t="s">
        <v>127</v>
      </c>
      <c r="E181" s="40"/>
      <c r="F181" s="218" t="s">
        <v>316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127</v>
      </c>
      <c r="AU181" s="17" t="s">
        <v>82</v>
      </c>
    </row>
    <row r="182" s="2" customFormat="1">
      <c r="A182" s="38"/>
      <c r="B182" s="39"/>
      <c r="C182" s="40"/>
      <c r="D182" s="222" t="s">
        <v>129</v>
      </c>
      <c r="E182" s="40"/>
      <c r="F182" s="223" t="s">
        <v>317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82</v>
      </c>
    </row>
    <row r="183" s="2" customFormat="1" ht="24.15" customHeight="1">
      <c r="A183" s="38"/>
      <c r="B183" s="39"/>
      <c r="C183" s="204" t="s">
        <v>318</v>
      </c>
      <c r="D183" s="204" t="s">
        <v>120</v>
      </c>
      <c r="E183" s="205" t="s">
        <v>319</v>
      </c>
      <c r="F183" s="206" t="s">
        <v>320</v>
      </c>
      <c r="G183" s="207" t="s">
        <v>134</v>
      </c>
      <c r="H183" s="208">
        <v>2</v>
      </c>
      <c r="I183" s="209"/>
      <c r="J183" s="210">
        <f>ROUND(I183*H183,2)</f>
        <v>0</v>
      </c>
      <c r="K183" s="206" t="s">
        <v>124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125</v>
      </c>
      <c r="AT183" s="215" t="s">
        <v>120</v>
      </c>
      <c r="AU183" s="215" t="s">
        <v>82</v>
      </c>
      <c r="AY183" s="17" t="s">
        <v>118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80</v>
      </c>
      <c r="BK183" s="216">
        <f>ROUND(I183*H183,2)</f>
        <v>0</v>
      </c>
      <c r="BL183" s="17" t="s">
        <v>125</v>
      </c>
      <c r="BM183" s="215" t="s">
        <v>321</v>
      </c>
    </row>
    <row r="184" s="2" customFormat="1">
      <c r="A184" s="38"/>
      <c r="B184" s="39"/>
      <c r="C184" s="40"/>
      <c r="D184" s="217" t="s">
        <v>127</v>
      </c>
      <c r="E184" s="40"/>
      <c r="F184" s="218" t="s">
        <v>322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127</v>
      </c>
      <c r="AU184" s="17" t="s">
        <v>82</v>
      </c>
    </row>
    <row r="185" s="2" customFormat="1">
      <c r="A185" s="38"/>
      <c r="B185" s="39"/>
      <c r="C185" s="40"/>
      <c r="D185" s="222" t="s">
        <v>129</v>
      </c>
      <c r="E185" s="40"/>
      <c r="F185" s="223" t="s">
        <v>323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82</v>
      </c>
    </row>
    <row r="186" s="2" customFormat="1" ht="37.8" customHeight="1">
      <c r="A186" s="38"/>
      <c r="B186" s="39"/>
      <c r="C186" s="204" t="s">
        <v>324</v>
      </c>
      <c r="D186" s="204" t="s">
        <v>120</v>
      </c>
      <c r="E186" s="205" t="s">
        <v>325</v>
      </c>
      <c r="F186" s="206" t="s">
        <v>326</v>
      </c>
      <c r="G186" s="207" t="s">
        <v>206</v>
      </c>
      <c r="H186" s="208">
        <v>1830</v>
      </c>
      <c r="I186" s="209"/>
      <c r="J186" s="210">
        <f>ROUND(I186*H186,2)</f>
        <v>0</v>
      </c>
      <c r="K186" s="206" t="s">
        <v>124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125</v>
      </c>
      <c r="AT186" s="215" t="s">
        <v>120</v>
      </c>
      <c r="AU186" s="215" t="s">
        <v>82</v>
      </c>
      <c r="AY186" s="17" t="s">
        <v>118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80</v>
      </c>
      <c r="BK186" s="216">
        <f>ROUND(I186*H186,2)</f>
        <v>0</v>
      </c>
      <c r="BL186" s="17" t="s">
        <v>125</v>
      </c>
      <c r="BM186" s="215" t="s">
        <v>327</v>
      </c>
    </row>
    <row r="187" s="2" customFormat="1">
      <c r="A187" s="38"/>
      <c r="B187" s="39"/>
      <c r="C187" s="40"/>
      <c r="D187" s="217" t="s">
        <v>127</v>
      </c>
      <c r="E187" s="40"/>
      <c r="F187" s="218" t="s">
        <v>328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127</v>
      </c>
      <c r="AU187" s="17" t="s">
        <v>82</v>
      </c>
    </row>
    <row r="188" s="2" customFormat="1">
      <c r="A188" s="38"/>
      <c r="B188" s="39"/>
      <c r="C188" s="40"/>
      <c r="D188" s="222" t="s">
        <v>129</v>
      </c>
      <c r="E188" s="40"/>
      <c r="F188" s="223" t="s">
        <v>329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82</v>
      </c>
    </row>
    <row r="189" s="2" customFormat="1" ht="37.8" customHeight="1">
      <c r="A189" s="38"/>
      <c r="B189" s="39"/>
      <c r="C189" s="204" t="s">
        <v>330</v>
      </c>
      <c r="D189" s="204" t="s">
        <v>120</v>
      </c>
      <c r="E189" s="205" t="s">
        <v>331</v>
      </c>
      <c r="F189" s="206" t="s">
        <v>332</v>
      </c>
      <c r="G189" s="207" t="s">
        <v>206</v>
      </c>
      <c r="H189" s="208">
        <v>5000</v>
      </c>
      <c r="I189" s="209"/>
      <c r="J189" s="210">
        <f>ROUND(I189*H189,2)</f>
        <v>0</v>
      </c>
      <c r="K189" s="206" t="s">
        <v>124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125</v>
      </c>
      <c r="AT189" s="215" t="s">
        <v>120</v>
      </c>
      <c r="AU189" s="215" t="s">
        <v>82</v>
      </c>
      <c r="AY189" s="17" t="s">
        <v>118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125</v>
      </c>
      <c r="BM189" s="215" t="s">
        <v>333</v>
      </c>
    </row>
    <row r="190" s="2" customFormat="1">
      <c r="A190" s="38"/>
      <c r="B190" s="39"/>
      <c r="C190" s="40"/>
      <c r="D190" s="217" t="s">
        <v>127</v>
      </c>
      <c r="E190" s="40"/>
      <c r="F190" s="218" t="s">
        <v>334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127</v>
      </c>
      <c r="AU190" s="17" t="s">
        <v>82</v>
      </c>
    </row>
    <row r="191" s="2" customFormat="1">
      <c r="A191" s="38"/>
      <c r="B191" s="39"/>
      <c r="C191" s="40"/>
      <c r="D191" s="222" t="s">
        <v>129</v>
      </c>
      <c r="E191" s="40"/>
      <c r="F191" s="223" t="s">
        <v>335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82</v>
      </c>
    </row>
    <row r="192" s="2" customFormat="1" ht="37.8" customHeight="1">
      <c r="A192" s="38"/>
      <c r="B192" s="39"/>
      <c r="C192" s="204" t="s">
        <v>336</v>
      </c>
      <c r="D192" s="204" t="s">
        <v>120</v>
      </c>
      <c r="E192" s="205" t="s">
        <v>337</v>
      </c>
      <c r="F192" s="206" t="s">
        <v>338</v>
      </c>
      <c r="G192" s="207" t="s">
        <v>206</v>
      </c>
      <c r="H192" s="208">
        <v>25000</v>
      </c>
      <c r="I192" s="209"/>
      <c r="J192" s="210">
        <f>ROUND(I192*H192,2)</f>
        <v>0</v>
      </c>
      <c r="K192" s="206" t="s">
        <v>124</v>
      </c>
      <c r="L192" s="44"/>
      <c r="M192" s="211" t="s">
        <v>19</v>
      </c>
      <c r="N192" s="212" t="s">
        <v>43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125</v>
      </c>
      <c r="AT192" s="215" t="s">
        <v>120</v>
      </c>
      <c r="AU192" s="215" t="s">
        <v>82</v>
      </c>
      <c r="AY192" s="17" t="s">
        <v>118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80</v>
      </c>
      <c r="BK192" s="216">
        <f>ROUND(I192*H192,2)</f>
        <v>0</v>
      </c>
      <c r="BL192" s="17" t="s">
        <v>125</v>
      </c>
      <c r="BM192" s="215" t="s">
        <v>339</v>
      </c>
    </row>
    <row r="193" s="2" customFormat="1">
      <c r="A193" s="38"/>
      <c r="B193" s="39"/>
      <c r="C193" s="40"/>
      <c r="D193" s="217" t="s">
        <v>127</v>
      </c>
      <c r="E193" s="40"/>
      <c r="F193" s="218" t="s">
        <v>340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127</v>
      </c>
      <c r="AU193" s="17" t="s">
        <v>82</v>
      </c>
    </row>
    <row r="194" s="2" customFormat="1">
      <c r="A194" s="38"/>
      <c r="B194" s="39"/>
      <c r="C194" s="40"/>
      <c r="D194" s="222" t="s">
        <v>129</v>
      </c>
      <c r="E194" s="40"/>
      <c r="F194" s="223" t="s">
        <v>341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82</v>
      </c>
    </row>
    <row r="195" s="13" customFormat="1">
      <c r="A195" s="13"/>
      <c r="B195" s="224"/>
      <c r="C195" s="225"/>
      <c r="D195" s="217" t="s">
        <v>210</v>
      </c>
      <c r="E195" s="226" t="s">
        <v>19</v>
      </c>
      <c r="F195" s="227" t="s">
        <v>342</v>
      </c>
      <c r="G195" s="225"/>
      <c r="H195" s="228">
        <v>25000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210</v>
      </c>
      <c r="AU195" s="234" t="s">
        <v>82</v>
      </c>
      <c r="AV195" s="13" t="s">
        <v>82</v>
      </c>
      <c r="AW195" s="13" t="s">
        <v>33</v>
      </c>
      <c r="AX195" s="13" t="s">
        <v>80</v>
      </c>
      <c r="AY195" s="234" t="s">
        <v>118</v>
      </c>
    </row>
    <row r="196" s="2" customFormat="1" ht="37.8" customHeight="1">
      <c r="A196" s="38"/>
      <c r="B196" s="39"/>
      <c r="C196" s="204" t="s">
        <v>343</v>
      </c>
      <c r="D196" s="204" t="s">
        <v>120</v>
      </c>
      <c r="E196" s="205" t="s">
        <v>344</v>
      </c>
      <c r="F196" s="206" t="s">
        <v>345</v>
      </c>
      <c r="G196" s="207" t="s">
        <v>206</v>
      </c>
      <c r="H196" s="208">
        <v>1830</v>
      </c>
      <c r="I196" s="209"/>
      <c r="J196" s="210">
        <f>ROUND(I196*H196,2)</f>
        <v>0</v>
      </c>
      <c r="K196" s="206" t="s">
        <v>124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125</v>
      </c>
      <c r="AT196" s="215" t="s">
        <v>120</v>
      </c>
      <c r="AU196" s="215" t="s">
        <v>82</v>
      </c>
      <c r="AY196" s="17" t="s">
        <v>118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125</v>
      </c>
      <c r="BM196" s="215" t="s">
        <v>346</v>
      </c>
    </row>
    <row r="197" s="2" customFormat="1">
      <c r="A197" s="38"/>
      <c r="B197" s="39"/>
      <c r="C197" s="40"/>
      <c r="D197" s="217" t="s">
        <v>127</v>
      </c>
      <c r="E197" s="40"/>
      <c r="F197" s="218" t="s">
        <v>347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127</v>
      </c>
      <c r="AU197" s="17" t="s">
        <v>82</v>
      </c>
    </row>
    <row r="198" s="2" customFormat="1">
      <c r="A198" s="38"/>
      <c r="B198" s="39"/>
      <c r="C198" s="40"/>
      <c r="D198" s="222" t="s">
        <v>129</v>
      </c>
      <c r="E198" s="40"/>
      <c r="F198" s="223" t="s">
        <v>348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82</v>
      </c>
    </row>
    <row r="199" s="2" customFormat="1" ht="24.15" customHeight="1">
      <c r="A199" s="38"/>
      <c r="B199" s="39"/>
      <c r="C199" s="204" t="s">
        <v>349</v>
      </c>
      <c r="D199" s="204" t="s">
        <v>120</v>
      </c>
      <c r="E199" s="205" t="s">
        <v>350</v>
      </c>
      <c r="F199" s="206" t="s">
        <v>351</v>
      </c>
      <c r="G199" s="207" t="s">
        <v>352</v>
      </c>
      <c r="H199" s="208">
        <v>8000</v>
      </c>
      <c r="I199" s="209"/>
      <c r="J199" s="210">
        <f>ROUND(I199*H199,2)</f>
        <v>0</v>
      </c>
      <c r="K199" s="206" t="s">
        <v>124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125</v>
      </c>
      <c r="AT199" s="215" t="s">
        <v>120</v>
      </c>
      <c r="AU199" s="215" t="s">
        <v>82</v>
      </c>
      <c r="AY199" s="17" t="s">
        <v>118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80</v>
      </c>
      <c r="BK199" s="216">
        <f>ROUND(I199*H199,2)</f>
        <v>0</v>
      </c>
      <c r="BL199" s="17" t="s">
        <v>125</v>
      </c>
      <c r="BM199" s="215" t="s">
        <v>353</v>
      </c>
    </row>
    <row r="200" s="2" customFormat="1">
      <c r="A200" s="38"/>
      <c r="B200" s="39"/>
      <c r="C200" s="40"/>
      <c r="D200" s="217" t="s">
        <v>127</v>
      </c>
      <c r="E200" s="40"/>
      <c r="F200" s="218" t="s">
        <v>354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127</v>
      </c>
      <c r="AU200" s="17" t="s">
        <v>82</v>
      </c>
    </row>
    <row r="201" s="2" customFormat="1">
      <c r="A201" s="38"/>
      <c r="B201" s="39"/>
      <c r="C201" s="40"/>
      <c r="D201" s="222" t="s">
        <v>129</v>
      </c>
      <c r="E201" s="40"/>
      <c r="F201" s="223" t="s">
        <v>355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129</v>
      </c>
      <c r="AU201" s="17" t="s">
        <v>82</v>
      </c>
    </row>
    <row r="202" s="13" customFormat="1">
      <c r="A202" s="13"/>
      <c r="B202" s="224"/>
      <c r="C202" s="225"/>
      <c r="D202" s="217" t="s">
        <v>210</v>
      </c>
      <c r="E202" s="226" t="s">
        <v>19</v>
      </c>
      <c r="F202" s="227" t="s">
        <v>356</v>
      </c>
      <c r="G202" s="225"/>
      <c r="H202" s="228">
        <v>8000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210</v>
      </c>
      <c r="AU202" s="234" t="s">
        <v>82</v>
      </c>
      <c r="AV202" s="13" t="s">
        <v>82</v>
      </c>
      <c r="AW202" s="13" t="s">
        <v>33</v>
      </c>
      <c r="AX202" s="13" t="s">
        <v>80</v>
      </c>
      <c r="AY202" s="234" t="s">
        <v>118</v>
      </c>
    </row>
    <row r="203" s="2" customFormat="1" ht="37.8" customHeight="1">
      <c r="A203" s="38"/>
      <c r="B203" s="39"/>
      <c r="C203" s="204" t="s">
        <v>357</v>
      </c>
      <c r="D203" s="204" t="s">
        <v>120</v>
      </c>
      <c r="E203" s="205" t="s">
        <v>358</v>
      </c>
      <c r="F203" s="206" t="s">
        <v>359</v>
      </c>
      <c r="G203" s="207" t="s">
        <v>123</v>
      </c>
      <c r="H203" s="208">
        <v>20000</v>
      </c>
      <c r="I203" s="209"/>
      <c r="J203" s="210">
        <f>ROUND(I203*H203,2)</f>
        <v>0</v>
      </c>
      <c r="K203" s="206" t="s">
        <v>124</v>
      </c>
      <c r="L203" s="44"/>
      <c r="M203" s="211" t="s">
        <v>19</v>
      </c>
      <c r="N203" s="212" t="s">
        <v>43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125</v>
      </c>
      <c r="AT203" s="215" t="s">
        <v>120</v>
      </c>
      <c r="AU203" s="215" t="s">
        <v>82</v>
      </c>
      <c r="AY203" s="17" t="s">
        <v>118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80</v>
      </c>
      <c r="BK203" s="216">
        <f>ROUND(I203*H203,2)</f>
        <v>0</v>
      </c>
      <c r="BL203" s="17" t="s">
        <v>125</v>
      </c>
      <c r="BM203" s="215" t="s">
        <v>360</v>
      </c>
    </row>
    <row r="204" s="2" customFormat="1">
      <c r="A204" s="38"/>
      <c r="B204" s="39"/>
      <c r="C204" s="40"/>
      <c r="D204" s="217" t="s">
        <v>127</v>
      </c>
      <c r="E204" s="40"/>
      <c r="F204" s="218" t="s">
        <v>361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127</v>
      </c>
      <c r="AU204" s="17" t="s">
        <v>82</v>
      </c>
    </row>
    <row r="205" s="2" customFormat="1">
      <c r="A205" s="38"/>
      <c r="B205" s="39"/>
      <c r="C205" s="40"/>
      <c r="D205" s="222" t="s">
        <v>129</v>
      </c>
      <c r="E205" s="40"/>
      <c r="F205" s="223" t="s">
        <v>362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129</v>
      </c>
      <c r="AU205" s="17" t="s">
        <v>82</v>
      </c>
    </row>
    <row r="206" s="2" customFormat="1" ht="33" customHeight="1">
      <c r="A206" s="38"/>
      <c r="B206" s="39"/>
      <c r="C206" s="204" t="s">
        <v>363</v>
      </c>
      <c r="D206" s="204" t="s">
        <v>120</v>
      </c>
      <c r="E206" s="205" t="s">
        <v>364</v>
      </c>
      <c r="F206" s="206" t="s">
        <v>365</v>
      </c>
      <c r="G206" s="207" t="s">
        <v>123</v>
      </c>
      <c r="H206" s="208">
        <v>13006</v>
      </c>
      <c r="I206" s="209"/>
      <c r="J206" s="210">
        <f>ROUND(I206*H206,2)</f>
        <v>0</v>
      </c>
      <c r="K206" s="206" t="s">
        <v>124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125</v>
      </c>
      <c r="AT206" s="215" t="s">
        <v>120</v>
      </c>
      <c r="AU206" s="215" t="s">
        <v>82</v>
      </c>
      <c r="AY206" s="17" t="s">
        <v>118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80</v>
      </c>
      <c r="BK206" s="216">
        <f>ROUND(I206*H206,2)</f>
        <v>0</v>
      </c>
      <c r="BL206" s="17" t="s">
        <v>125</v>
      </c>
      <c r="BM206" s="215" t="s">
        <v>366</v>
      </c>
    </row>
    <row r="207" s="2" customFormat="1">
      <c r="A207" s="38"/>
      <c r="B207" s="39"/>
      <c r="C207" s="40"/>
      <c r="D207" s="217" t="s">
        <v>127</v>
      </c>
      <c r="E207" s="40"/>
      <c r="F207" s="218" t="s">
        <v>367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127</v>
      </c>
      <c r="AU207" s="17" t="s">
        <v>82</v>
      </c>
    </row>
    <row r="208" s="2" customFormat="1">
      <c r="A208" s="38"/>
      <c r="B208" s="39"/>
      <c r="C208" s="40"/>
      <c r="D208" s="222" t="s">
        <v>129</v>
      </c>
      <c r="E208" s="40"/>
      <c r="F208" s="223" t="s">
        <v>368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82</v>
      </c>
    </row>
    <row r="209" s="2" customFormat="1" ht="24.15" customHeight="1">
      <c r="A209" s="38"/>
      <c r="B209" s="39"/>
      <c r="C209" s="204" t="s">
        <v>369</v>
      </c>
      <c r="D209" s="204" t="s">
        <v>120</v>
      </c>
      <c r="E209" s="205" t="s">
        <v>370</v>
      </c>
      <c r="F209" s="206" t="s">
        <v>371</v>
      </c>
      <c r="G209" s="207" t="s">
        <v>123</v>
      </c>
      <c r="H209" s="208">
        <v>20000</v>
      </c>
      <c r="I209" s="209"/>
      <c r="J209" s="210">
        <f>ROUND(I209*H209,2)</f>
        <v>0</v>
      </c>
      <c r="K209" s="206" t="s">
        <v>124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125</v>
      </c>
      <c r="AT209" s="215" t="s">
        <v>120</v>
      </c>
      <c r="AU209" s="215" t="s">
        <v>82</v>
      </c>
      <c r="AY209" s="17" t="s">
        <v>118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80</v>
      </c>
      <c r="BK209" s="216">
        <f>ROUND(I209*H209,2)</f>
        <v>0</v>
      </c>
      <c r="BL209" s="17" t="s">
        <v>125</v>
      </c>
      <c r="BM209" s="215" t="s">
        <v>372</v>
      </c>
    </row>
    <row r="210" s="2" customFormat="1">
      <c r="A210" s="38"/>
      <c r="B210" s="39"/>
      <c r="C210" s="40"/>
      <c r="D210" s="217" t="s">
        <v>127</v>
      </c>
      <c r="E210" s="40"/>
      <c r="F210" s="218" t="s">
        <v>373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127</v>
      </c>
      <c r="AU210" s="17" t="s">
        <v>82</v>
      </c>
    </row>
    <row r="211" s="2" customFormat="1">
      <c r="A211" s="38"/>
      <c r="B211" s="39"/>
      <c r="C211" s="40"/>
      <c r="D211" s="222" t="s">
        <v>129</v>
      </c>
      <c r="E211" s="40"/>
      <c r="F211" s="223" t="s">
        <v>374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129</v>
      </c>
      <c r="AU211" s="17" t="s">
        <v>82</v>
      </c>
    </row>
    <row r="212" s="2" customFormat="1" ht="16.5" customHeight="1">
      <c r="A212" s="38"/>
      <c r="B212" s="39"/>
      <c r="C212" s="235" t="s">
        <v>375</v>
      </c>
      <c r="D212" s="235" t="s">
        <v>376</v>
      </c>
      <c r="E212" s="236" t="s">
        <v>377</v>
      </c>
      <c r="F212" s="237" t="s">
        <v>378</v>
      </c>
      <c r="G212" s="238" t="s">
        <v>379</v>
      </c>
      <c r="H212" s="239">
        <v>500</v>
      </c>
      <c r="I212" s="240"/>
      <c r="J212" s="241">
        <f>ROUND(I212*H212,2)</f>
        <v>0</v>
      </c>
      <c r="K212" s="237" t="s">
        <v>124</v>
      </c>
      <c r="L212" s="242"/>
      <c r="M212" s="243" t="s">
        <v>19</v>
      </c>
      <c r="N212" s="244" t="s">
        <v>43</v>
      </c>
      <c r="O212" s="84"/>
      <c r="P212" s="213">
        <f>O212*H212</f>
        <v>0</v>
      </c>
      <c r="Q212" s="213">
        <v>0.001</v>
      </c>
      <c r="R212" s="213">
        <f>Q212*H212</f>
        <v>0.5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161</v>
      </c>
      <c r="AT212" s="215" t="s">
        <v>376</v>
      </c>
      <c r="AU212" s="215" t="s">
        <v>82</v>
      </c>
      <c r="AY212" s="17" t="s">
        <v>118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80</v>
      </c>
      <c r="BK212" s="216">
        <f>ROUND(I212*H212,2)</f>
        <v>0</v>
      </c>
      <c r="BL212" s="17" t="s">
        <v>125</v>
      </c>
      <c r="BM212" s="215" t="s">
        <v>380</v>
      </c>
    </row>
    <row r="213" s="2" customFormat="1">
      <c r="A213" s="38"/>
      <c r="B213" s="39"/>
      <c r="C213" s="40"/>
      <c r="D213" s="217" t="s">
        <v>127</v>
      </c>
      <c r="E213" s="40"/>
      <c r="F213" s="218" t="s">
        <v>378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127</v>
      </c>
      <c r="AU213" s="17" t="s">
        <v>82</v>
      </c>
    </row>
    <row r="214" s="2" customFormat="1">
      <c r="A214" s="38"/>
      <c r="B214" s="39"/>
      <c r="C214" s="40"/>
      <c r="D214" s="222" t="s">
        <v>129</v>
      </c>
      <c r="E214" s="40"/>
      <c r="F214" s="223" t="s">
        <v>381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129</v>
      </c>
      <c r="AU214" s="17" t="s">
        <v>82</v>
      </c>
    </row>
    <row r="215" s="13" customFormat="1">
      <c r="A215" s="13"/>
      <c r="B215" s="224"/>
      <c r="C215" s="225"/>
      <c r="D215" s="217" t="s">
        <v>210</v>
      </c>
      <c r="E215" s="226" t="s">
        <v>19</v>
      </c>
      <c r="F215" s="227" t="s">
        <v>382</v>
      </c>
      <c r="G215" s="225"/>
      <c r="H215" s="228">
        <v>500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210</v>
      </c>
      <c r="AU215" s="234" t="s">
        <v>82</v>
      </c>
      <c r="AV215" s="13" t="s">
        <v>82</v>
      </c>
      <c r="AW215" s="13" t="s">
        <v>33</v>
      </c>
      <c r="AX215" s="13" t="s">
        <v>80</v>
      </c>
      <c r="AY215" s="234" t="s">
        <v>118</v>
      </c>
    </row>
    <row r="216" s="2" customFormat="1" ht="24.15" customHeight="1">
      <c r="A216" s="38"/>
      <c r="B216" s="39"/>
      <c r="C216" s="204" t="s">
        <v>383</v>
      </c>
      <c r="D216" s="204" t="s">
        <v>120</v>
      </c>
      <c r="E216" s="205" t="s">
        <v>384</v>
      </c>
      <c r="F216" s="206" t="s">
        <v>385</v>
      </c>
      <c r="G216" s="207" t="s">
        <v>123</v>
      </c>
      <c r="H216" s="208">
        <v>8000</v>
      </c>
      <c r="I216" s="209"/>
      <c r="J216" s="210">
        <f>ROUND(I216*H216,2)</f>
        <v>0</v>
      </c>
      <c r="K216" s="206" t="s">
        <v>124</v>
      </c>
      <c r="L216" s="44"/>
      <c r="M216" s="211" t="s">
        <v>19</v>
      </c>
      <c r="N216" s="212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125</v>
      </c>
      <c r="AT216" s="215" t="s">
        <v>120</v>
      </c>
      <c r="AU216" s="215" t="s">
        <v>82</v>
      </c>
      <c r="AY216" s="17" t="s">
        <v>118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125</v>
      </c>
      <c r="BM216" s="215" t="s">
        <v>386</v>
      </c>
    </row>
    <row r="217" s="2" customFormat="1">
      <c r="A217" s="38"/>
      <c r="B217" s="39"/>
      <c r="C217" s="40"/>
      <c r="D217" s="217" t="s">
        <v>127</v>
      </c>
      <c r="E217" s="40"/>
      <c r="F217" s="218" t="s">
        <v>387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127</v>
      </c>
      <c r="AU217" s="17" t="s">
        <v>82</v>
      </c>
    </row>
    <row r="218" s="2" customFormat="1">
      <c r="A218" s="38"/>
      <c r="B218" s="39"/>
      <c r="C218" s="40"/>
      <c r="D218" s="222" t="s">
        <v>129</v>
      </c>
      <c r="E218" s="40"/>
      <c r="F218" s="223" t="s">
        <v>388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82</v>
      </c>
    </row>
    <row r="219" s="13" customFormat="1">
      <c r="A219" s="13"/>
      <c r="B219" s="224"/>
      <c r="C219" s="225"/>
      <c r="D219" s="217" t="s">
        <v>210</v>
      </c>
      <c r="E219" s="226" t="s">
        <v>19</v>
      </c>
      <c r="F219" s="227" t="s">
        <v>389</v>
      </c>
      <c r="G219" s="225"/>
      <c r="H219" s="228">
        <v>8000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210</v>
      </c>
      <c r="AU219" s="234" t="s">
        <v>82</v>
      </c>
      <c r="AV219" s="13" t="s">
        <v>82</v>
      </c>
      <c r="AW219" s="13" t="s">
        <v>33</v>
      </c>
      <c r="AX219" s="13" t="s">
        <v>80</v>
      </c>
      <c r="AY219" s="234" t="s">
        <v>118</v>
      </c>
    </row>
    <row r="220" s="2" customFormat="1" ht="33" customHeight="1">
      <c r="A220" s="38"/>
      <c r="B220" s="39"/>
      <c r="C220" s="204" t="s">
        <v>390</v>
      </c>
      <c r="D220" s="204" t="s">
        <v>120</v>
      </c>
      <c r="E220" s="205" t="s">
        <v>391</v>
      </c>
      <c r="F220" s="206" t="s">
        <v>392</v>
      </c>
      <c r="G220" s="207" t="s">
        <v>134</v>
      </c>
      <c r="H220" s="208">
        <v>100</v>
      </c>
      <c r="I220" s="209"/>
      <c r="J220" s="210">
        <f>ROUND(I220*H220,2)</f>
        <v>0</v>
      </c>
      <c r="K220" s="206" t="s">
        <v>124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125</v>
      </c>
      <c r="AT220" s="215" t="s">
        <v>120</v>
      </c>
      <c r="AU220" s="215" t="s">
        <v>82</v>
      </c>
      <c r="AY220" s="17" t="s">
        <v>118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80</v>
      </c>
      <c r="BK220" s="216">
        <f>ROUND(I220*H220,2)</f>
        <v>0</v>
      </c>
      <c r="BL220" s="17" t="s">
        <v>125</v>
      </c>
      <c r="BM220" s="215" t="s">
        <v>393</v>
      </c>
    </row>
    <row r="221" s="2" customFormat="1">
      <c r="A221" s="38"/>
      <c r="B221" s="39"/>
      <c r="C221" s="40"/>
      <c r="D221" s="217" t="s">
        <v>127</v>
      </c>
      <c r="E221" s="40"/>
      <c r="F221" s="218" t="s">
        <v>394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127</v>
      </c>
      <c r="AU221" s="17" t="s">
        <v>82</v>
      </c>
    </row>
    <row r="222" s="2" customFormat="1">
      <c r="A222" s="38"/>
      <c r="B222" s="39"/>
      <c r="C222" s="40"/>
      <c r="D222" s="222" t="s">
        <v>129</v>
      </c>
      <c r="E222" s="40"/>
      <c r="F222" s="223" t="s">
        <v>395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129</v>
      </c>
      <c r="AU222" s="17" t="s">
        <v>82</v>
      </c>
    </row>
    <row r="223" s="2" customFormat="1" ht="24.15" customHeight="1">
      <c r="A223" s="38"/>
      <c r="B223" s="39"/>
      <c r="C223" s="204" t="s">
        <v>396</v>
      </c>
      <c r="D223" s="204" t="s">
        <v>120</v>
      </c>
      <c r="E223" s="205" t="s">
        <v>397</v>
      </c>
      <c r="F223" s="206" t="s">
        <v>398</v>
      </c>
      <c r="G223" s="207" t="s">
        <v>134</v>
      </c>
      <c r="H223" s="208">
        <v>100</v>
      </c>
      <c r="I223" s="209"/>
      <c r="J223" s="210">
        <f>ROUND(I223*H223,2)</f>
        <v>0</v>
      </c>
      <c r="K223" s="206" t="s">
        <v>124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125</v>
      </c>
      <c r="AT223" s="215" t="s">
        <v>120</v>
      </c>
      <c r="AU223" s="215" t="s">
        <v>82</v>
      </c>
      <c r="AY223" s="17" t="s">
        <v>118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125</v>
      </c>
      <c r="BM223" s="215" t="s">
        <v>399</v>
      </c>
    </row>
    <row r="224" s="2" customFormat="1">
      <c r="A224" s="38"/>
      <c r="B224" s="39"/>
      <c r="C224" s="40"/>
      <c r="D224" s="217" t="s">
        <v>127</v>
      </c>
      <c r="E224" s="40"/>
      <c r="F224" s="218" t="s">
        <v>400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127</v>
      </c>
      <c r="AU224" s="17" t="s">
        <v>82</v>
      </c>
    </row>
    <row r="225" s="2" customFormat="1">
      <c r="A225" s="38"/>
      <c r="B225" s="39"/>
      <c r="C225" s="40"/>
      <c r="D225" s="222" t="s">
        <v>129</v>
      </c>
      <c r="E225" s="40"/>
      <c r="F225" s="223" t="s">
        <v>401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82</v>
      </c>
    </row>
    <row r="226" s="2" customFormat="1" ht="24.15" customHeight="1">
      <c r="A226" s="38"/>
      <c r="B226" s="39"/>
      <c r="C226" s="204" t="s">
        <v>402</v>
      </c>
      <c r="D226" s="204" t="s">
        <v>120</v>
      </c>
      <c r="E226" s="205" t="s">
        <v>403</v>
      </c>
      <c r="F226" s="206" t="s">
        <v>404</v>
      </c>
      <c r="G226" s="207" t="s">
        <v>134</v>
      </c>
      <c r="H226" s="208">
        <v>100</v>
      </c>
      <c r="I226" s="209"/>
      <c r="J226" s="210">
        <f>ROUND(I226*H226,2)</f>
        <v>0</v>
      </c>
      <c r="K226" s="206" t="s">
        <v>124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0.0020823999999999999</v>
      </c>
      <c r="R226" s="213">
        <f>Q226*H226</f>
        <v>0.20823999999999998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125</v>
      </c>
      <c r="AT226" s="215" t="s">
        <v>120</v>
      </c>
      <c r="AU226" s="215" t="s">
        <v>82</v>
      </c>
      <c r="AY226" s="17" t="s">
        <v>118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80</v>
      </c>
      <c r="BK226" s="216">
        <f>ROUND(I226*H226,2)</f>
        <v>0</v>
      </c>
      <c r="BL226" s="17" t="s">
        <v>125</v>
      </c>
      <c r="BM226" s="215" t="s">
        <v>405</v>
      </c>
    </row>
    <row r="227" s="2" customFormat="1">
      <c r="A227" s="38"/>
      <c r="B227" s="39"/>
      <c r="C227" s="40"/>
      <c r="D227" s="217" t="s">
        <v>127</v>
      </c>
      <c r="E227" s="40"/>
      <c r="F227" s="218" t="s">
        <v>406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127</v>
      </c>
      <c r="AU227" s="17" t="s">
        <v>82</v>
      </c>
    </row>
    <row r="228" s="2" customFormat="1">
      <c r="A228" s="38"/>
      <c r="B228" s="39"/>
      <c r="C228" s="40"/>
      <c r="D228" s="222" t="s">
        <v>129</v>
      </c>
      <c r="E228" s="40"/>
      <c r="F228" s="223" t="s">
        <v>407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129</v>
      </c>
      <c r="AU228" s="17" t="s">
        <v>82</v>
      </c>
    </row>
    <row r="229" s="2" customFormat="1" ht="24.15" customHeight="1">
      <c r="A229" s="38"/>
      <c r="B229" s="39"/>
      <c r="C229" s="204" t="s">
        <v>408</v>
      </c>
      <c r="D229" s="204" t="s">
        <v>120</v>
      </c>
      <c r="E229" s="205" t="s">
        <v>409</v>
      </c>
      <c r="F229" s="206" t="s">
        <v>410</v>
      </c>
      <c r="G229" s="207" t="s">
        <v>134</v>
      </c>
      <c r="H229" s="208">
        <v>100</v>
      </c>
      <c r="I229" s="209"/>
      <c r="J229" s="210">
        <f>ROUND(I229*H229,2)</f>
        <v>0</v>
      </c>
      <c r="K229" s="206" t="s">
        <v>124</v>
      </c>
      <c r="L229" s="44"/>
      <c r="M229" s="211" t="s">
        <v>19</v>
      </c>
      <c r="N229" s="212" t="s">
        <v>43</v>
      </c>
      <c r="O229" s="84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125</v>
      </c>
      <c r="AT229" s="215" t="s">
        <v>120</v>
      </c>
      <c r="AU229" s="215" t="s">
        <v>82</v>
      </c>
      <c r="AY229" s="17" t="s">
        <v>118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80</v>
      </c>
      <c r="BK229" s="216">
        <f>ROUND(I229*H229,2)</f>
        <v>0</v>
      </c>
      <c r="BL229" s="17" t="s">
        <v>125</v>
      </c>
      <c r="BM229" s="215" t="s">
        <v>411</v>
      </c>
    </row>
    <row r="230" s="2" customFormat="1">
      <c r="A230" s="38"/>
      <c r="B230" s="39"/>
      <c r="C230" s="40"/>
      <c r="D230" s="217" t="s">
        <v>127</v>
      </c>
      <c r="E230" s="40"/>
      <c r="F230" s="218" t="s">
        <v>412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127</v>
      </c>
      <c r="AU230" s="17" t="s">
        <v>82</v>
      </c>
    </row>
    <row r="231" s="2" customFormat="1">
      <c r="A231" s="38"/>
      <c r="B231" s="39"/>
      <c r="C231" s="40"/>
      <c r="D231" s="222" t="s">
        <v>129</v>
      </c>
      <c r="E231" s="40"/>
      <c r="F231" s="223" t="s">
        <v>413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82</v>
      </c>
    </row>
    <row r="232" s="2" customFormat="1" ht="16.5" customHeight="1">
      <c r="A232" s="38"/>
      <c r="B232" s="39"/>
      <c r="C232" s="235" t="s">
        <v>414</v>
      </c>
      <c r="D232" s="235" t="s">
        <v>376</v>
      </c>
      <c r="E232" s="236" t="s">
        <v>415</v>
      </c>
      <c r="F232" s="237" t="s">
        <v>416</v>
      </c>
      <c r="G232" s="238" t="s">
        <v>379</v>
      </c>
      <c r="H232" s="239">
        <v>5</v>
      </c>
      <c r="I232" s="240"/>
      <c r="J232" s="241">
        <f>ROUND(I232*H232,2)</f>
        <v>0</v>
      </c>
      <c r="K232" s="237" t="s">
        <v>124</v>
      </c>
      <c r="L232" s="242"/>
      <c r="M232" s="243" t="s">
        <v>19</v>
      </c>
      <c r="N232" s="244" t="s">
        <v>43</v>
      </c>
      <c r="O232" s="84"/>
      <c r="P232" s="213">
        <f>O232*H232</f>
        <v>0</v>
      </c>
      <c r="Q232" s="213">
        <v>0.001</v>
      </c>
      <c r="R232" s="213">
        <f>Q232*H232</f>
        <v>0.0050000000000000001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161</v>
      </c>
      <c r="AT232" s="215" t="s">
        <v>376</v>
      </c>
      <c r="AU232" s="215" t="s">
        <v>82</v>
      </c>
      <c r="AY232" s="17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125</v>
      </c>
      <c r="BM232" s="215" t="s">
        <v>417</v>
      </c>
    </row>
    <row r="233" s="2" customFormat="1">
      <c r="A233" s="38"/>
      <c r="B233" s="39"/>
      <c r="C233" s="40"/>
      <c r="D233" s="217" t="s">
        <v>127</v>
      </c>
      <c r="E233" s="40"/>
      <c r="F233" s="218" t="s">
        <v>416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127</v>
      </c>
      <c r="AU233" s="17" t="s">
        <v>82</v>
      </c>
    </row>
    <row r="234" s="2" customFormat="1">
      <c r="A234" s="38"/>
      <c r="B234" s="39"/>
      <c r="C234" s="40"/>
      <c r="D234" s="222" t="s">
        <v>129</v>
      </c>
      <c r="E234" s="40"/>
      <c r="F234" s="223" t="s">
        <v>418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129</v>
      </c>
      <c r="AU234" s="17" t="s">
        <v>82</v>
      </c>
    </row>
    <row r="235" s="13" customFormat="1">
      <c r="A235" s="13"/>
      <c r="B235" s="224"/>
      <c r="C235" s="225"/>
      <c r="D235" s="217" t="s">
        <v>210</v>
      </c>
      <c r="E235" s="226" t="s">
        <v>19</v>
      </c>
      <c r="F235" s="227" t="s">
        <v>419</v>
      </c>
      <c r="G235" s="225"/>
      <c r="H235" s="228">
        <v>5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210</v>
      </c>
      <c r="AU235" s="234" t="s">
        <v>82</v>
      </c>
      <c r="AV235" s="13" t="s">
        <v>82</v>
      </c>
      <c r="AW235" s="13" t="s">
        <v>33</v>
      </c>
      <c r="AX235" s="13" t="s">
        <v>80</v>
      </c>
      <c r="AY235" s="234" t="s">
        <v>118</v>
      </c>
    </row>
    <row r="236" s="2" customFormat="1" ht="24.15" customHeight="1">
      <c r="A236" s="38"/>
      <c r="B236" s="39"/>
      <c r="C236" s="204" t="s">
        <v>420</v>
      </c>
      <c r="D236" s="204" t="s">
        <v>120</v>
      </c>
      <c r="E236" s="205" t="s">
        <v>421</v>
      </c>
      <c r="F236" s="206" t="s">
        <v>422</v>
      </c>
      <c r="G236" s="207" t="s">
        <v>123</v>
      </c>
      <c r="H236" s="208">
        <v>100</v>
      </c>
      <c r="I236" s="209"/>
      <c r="J236" s="210">
        <f>ROUND(I236*H236,2)</f>
        <v>0</v>
      </c>
      <c r="K236" s="206" t="s">
        <v>124</v>
      </c>
      <c r="L236" s="44"/>
      <c r="M236" s="211" t="s">
        <v>19</v>
      </c>
      <c r="N236" s="212" t="s">
        <v>43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125</v>
      </c>
      <c r="AT236" s="215" t="s">
        <v>120</v>
      </c>
      <c r="AU236" s="215" t="s">
        <v>82</v>
      </c>
      <c r="AY236" s="17" t="s">
        <v>118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80</v>
      </c>
      <c r="BK236" s="216">
        <f>ROUND(I236*H236,2)</f>
        <v>0</v>
      </c>
      <c r="BL236" s="17" t="s">
        <v>125</v>
      </c>
      <c r="BM236" s="215" t="s">
        <v>423</v>
      </c>
    </row>
    <row r="237" s="2" customFormat="1">
      <c r="A237" s="38"/>
      <c r="B237" s="39"/>
      <c r="C237" s="40"/>
      <c r="D237" s="217" t="s">
        <v>127</v>
      </c>
      <c r="E237" s="40"/>
      <c r="F237" s="218" t="s">
        <v>424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127</v>
      </c>
      <c r="AU237" s="17" t="s">
        <v>82</v>
      </c>
    </row>
    <row r="238" s="2" customFormat="1">
      <c r="A238" s="38"/>
      <c r="B238" s="39"/>
      <c r="C238" s="40"/>
      <c r="D238" s="222" t="s">
        <v>129</v>
      </c>
      <c r="E238" s="40"/>
      <c r="F238" s="223" t="s">
        <v>425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82</v>
      </c>
    </row>
    <row r="239" s="2" customFormat="1" ht="16.5" customHeight="1">
      <c r="A239" s="38"/>
      <c r="B239" s="39"/>
      <c r="C239" s="204" t="s">
        <v>426</v>
      </c>
      <c r="D239" s="204" t="s">
        <v>120</v>
      </c>
      <c r="E239" s="205" t="s">
        <v>427</v>
      </c>
      <c r="F239" s="206" t="s">
        <v>428</v>
      </c>
      <c r="G239" s="207" t="s">
        <v>206</v>
      </c>
      <c r="H239" s="208">
        <v>10</v>
      </c>
      <c r="I239" s="209"/>
      <c r="J239" s="210">
        <f>ROUND(I239*H239,2)</f>
        <v>0</v>
      </c>
      <c r="K239" s="206" t="s">
        <v>124</v>
      </c>
      <c r="L239" s="44"/>
      <c r="M239" s="211" t="s">
        <v>19</v>
      </c>
      <c r="N239" s="212" t="s">
        <v>43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125</v>
      </c>
      <c r="AT239" s="215" t="s">
        <v>120</v>
      </c>
      <c r="AU239" s="215" t="s">
        <v>82</v>
      </c>
      <c r="AY239" s="17" t="s">
        <v>118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80</v>
      </c>
      <c r="BK239" s="216">
        <f>ROUND(I239*H239,2)</f>
        <v>0</v>
      </c>
      <c r="BL239" s="17" t="s">
        <v>125</v>
      </c>
      <c r="BM239" s="215" t="s">
        <v>429</v>
      </c>
    </row>
    <row r="240" s="2" customFormat="1">
      <c r="A240" s="38"/>
      <c r="B240" s="39"/>
      <c r="C240" s="40"/>
      <c r="D240" s="217" t="s">
        <v>127</v>
      </c>
      <c r="E240" s="40"/>
      <c r="F240" s="218" t="s">
        <v>430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127</v>
      </c>
      <c r="AU240" s="17" t="s">
        <v>82</v>
      </c>
    </row>
    <row r="241" s="2" customFormat="1">
      <c r="A241" s="38"/>
      <c r="B241" s="39"/>
      <c r="C241" s="40"/>
      <c r="D241" s="222" t="s">
        <v>129</v>
      </c>
      <c r="E241" s="40"/>
      <c r="F241" s="223" t="s">
        <v>431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82</v>
      </c>
    </row>
    <row r="242" s="13" customFormat="1">
      <c r="A242" s="13"/>
      <c r="B242" s="224"/>
      <c r="C242" s="225"/>
      <c r="D242" s="217" t="s">
        <v>210</v>
      </c>
      <c r="E242" s="226" t="s">
        <v>19</v>
      </c>
      <c r="F242" s="227" t="s">
        <v>432</v>
      </c>
      <c r="G242" s="225"/>
      <c r="H242" s="228">
        <v>10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210</v>
      </c>
      <c r="AU242" s="234" t="s">
        <v>82</v>
      </c>
      <c r="AV242" s="13" t="s">
        <v>82</v>
      </c>
      <c r="AW242" s="13" t="s">
        <v>33</v>
      </c>
      <c r="AX242" s="13" t="s">
        <v>80</v>
      </c>
      <c r="AY242" s="234" t="s">
        <v>118</v>
      </c>
    </row>
    <row r="243" s="2" customFormat="1" ht="21.75" customHeight="1">
      <c r="A243" s="38"/>
      <c r="B243" s="39"/>
      <c r="C243" s="204" t="s">
        <v>433</v>
      </c>
      <c r="D243" s="204" t="s">
        <v>120</v>
      </c>
      <c r="E243" s="205" t="s">
        <v>434</v>
      </c>
      <c r="F243" s="206" t="s">
        <v>435</v>
      </c>
      <c r="G243" s="207" t="s">
        <v>206</v>
      </c>
      <c r="H243" s="208">
        <v>10</v>
      </c>
      <c r="I243" s="209"/>
      <c r="J243" s="210">
        <f>ROUND(I243*H243,2)</f>
        <v>0</v>
      </c>
      <c r="K243" s="206" t="s">
        <v>124</v>
      </c>
      <c r="L243" s="44"/>
      <c r="M243" s="211" t="s">
        <v>19</v>
      </c>
      <c r="N243" s="212" t="s">
        <v>43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125</v>
      </c>
      <c r="AT243" s="215" t="s">
        <v>120</v>
      </c>
      <c r="AU243" s="215" t="s">
        <v>82</v>
      </c>
      <c r="AY243" s="17" t="s">
        <v>118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80</v>
      </c>
      <c r="BK243" s="216">
        <f>ROUND(I243*H243,2)</f>
        <v>0</v>
      </c>
      <c r="BL243" s="17" t="s">
        <v>125</v>
      </c>
      <c r="BM243" s="215" t="s">
        <v>436</v>
      </c>
    </row>
    <row r="244" s="2" customFormat="1">
      <c r="A244" s="38"/>
      <c r="B244" s="39"/>
      <c r="C244" s="40"/>
      <c r="D244" s="217" t="s">
        <v>127</v>
      </c>
      <c r="E244" s="40"/>
      <c r="F244" s="218" t="s">
        <v>437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127</v>
      </c>
      <c r="AU244" s="17" t="s">
        <v>82</v>
      </c>
    </row>
    <row r="245" s="2" customFormat="1">
      <c r="A245" s="38"/>
      <c r="B245" s="39"/>
      <c r="C245" s="40"/>
      <c r="D245" s="222" t="s">
        <v>129</v>
      </c>
      <c r="E245" s="40"/>
      <c r="F245" s="223" t="s">
        <v>438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129</v>
      </c>
      <c r="AU245" s="17" t="s">
        <v>82</v>
      </c>
    </row>
    <row r="246" s="13" customFormat="1">
      <c r="A246" s="13"/>
      <c r="B246" s="224"/>
      <c r="C246" s="225"/>
      <c r="D246" s="217" t="s">
        <v>210</v>
      </c>
      <c r="E246" s="226" t="s">
        <v>19</v>
      </c>
      <c r="F246" s="227" t="s">
        <v>179</v>
      </c>
      <c r="G246" s="225"/>
      <c r="H246" s="228">
        <v>10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210</v>
      </c>
      <c r="AU246" s="234" t="s">
        <v>82</v>
      </c>
      <c r="AV246" s="13" t="s">
        <v>82</v>
      </c>
      <c r="AW246" s="13" t="s">
        <v>33</v>
      </c>
      <c r="AX246" s="13" t="s">
        <v>80</v>
      </c>
      <c r="AY246" s="234" t="s">
        <v>118</v>
      </c>
    </row>
    <row r="247" s="2" customFormat="1" ht="16.5" customHeight="1">
      <c r="A247" s="38"/>
      <c r="B247" s="39"/>
      <c r="C247" s="235" t="s">
        <v>439</v>
      </c>
      <c r="D247" s="235" t="s">
        <v>376</v>
      </c>
      <c r="E247" s="236" t="s">
        <v>440</v>
      </c>
      <c r="F247" s="237" t="s">
        <v>441</v>
      </c>
      <c r="G247" s="238" t="s">
        <v>134</v>
      </c>
      <c r="H247" s="239">
        <v>20</v>
      </c>
      <c r="I247" s="240"/>
      <c r="J247" s="241">
        <f>ROUND(I247*H247,2)</f>
        <v>0</v>
      </c>
      <c r="K247" s="237" t="s">
        <v>19</v>
      </c>
      <c r="L247" s="242"/>
      <c r="M247" s="243" t="s">
        <v>19</v>
      </c>
      <c r="N247" s="244" t="s">
        <v>43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161</v>
      </c>
      <c r="AT247" s="215" t="s">
        <v>376</v>
      </c>
      <c r="AU247" s="215" t="s">
        <v>82</v>
      </c>
      <c r="AY247" s="17" t="s">
        <v>118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80</v>
      </c>
      <c r="BK247" s="216">
        <f>ROUND(I247*H247,2)</f>
        <v>0</v>
      </c>
      <c r="BL247" s="17" t="s">
        <v>125</v>
      </c>
      <c r="BM247" s="215" t="s">
        <v>442</v>
      </c>
    </row>
    <row r="248" s="2" customFormat="1">
      <c r="A248" s="38"/>
      <c r="B248" s="39"/>
      <c r="C248" s="40"/>
      <c r="D248" s="217" t="s">
        <v>127</v>
      </c>
      <c r="E248" s="40"/>
      <c r="F248" s="218" t="s">
        <v>441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127</v>
      </c>
      <c r="AU248" s="17" t="s">
        <v>82</v>
      </c>
    </row>
    <row r="249" s="2" customFormat="1">
      <c r="A249" s="38"/>
      <c r="B249" s="39"/>
      <c r="C249" s="40"/>
      <c r="D249" s="217" t="s">
        <v>443</v>
      </c>
      <c r="E249" s="40"/>
      <c r="F249" s="245" t="s">
        <v>444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443</v>
      </c>
      <c r="AU249" s="17" t="s">
        <v>82</v>
      </c>
    </row>
    <row r="250" s="13" customFormat="1">
      <c r="A250" s="13"/>
      <c r="B250" s="224"/>
      <c r="C250" s="225"/>
      <c r="D250" s="217" t="s">
        <v>210</v>
      </c>
      <c r="E250" s="226" t="s">
        <v>19</v>
      </c>
      <c r="F250" s="227" t="s">
        <v>241</v>
      </c>
      <c r="G250" s="225"/>
      <c r="H250" s="228">
        <v>20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210</v>
      </c>
      <c r="AU250" s="234" t="s">
        <v>82</v>
      </c>
      <c r="AV250" s="13" t="s">
        <v>82</v>
      </c>
      <c r="AW250" s="13" t="s">
        <v>33</v>
      </c>
      <c r="AX250" s="13" t="s">
        <v>80</v>
      </c>
      <c r="AY250" s="234" t="s">
        <v>118</v>
      </c>
    </row>
    <row r="251" s="2" customFormat="1" ht="16.5" customHeight="1">
      <c r="A251" s="38"/>
      <c r="B251" s="39"/>
      <c r="C251" s="235" t="s">
        <v>445</v>
      </c>
      <c r="D251" s="235" t="s">
        <v>376</v>
      </c>
      <c r="E251" s="236" t="s">
        <v>446</v>
      </c>
      <c r="F251" s="237" t="s">
        <v>447</v>
      </c>
      <c r="G251" s="238" t="s">
        <v>134</v>
      </c>
      <c r="H251" s="239">
        <v>20</v>
      </c>
      <c r="I251" s="240"/>
      <c r="J251" s="241">
        <f>ROUND(I251*H251,2)</f>
        <v>0</v>
      </c>
      <c r="K251" s="237" t="s">
        <v>124</v>
      </c>
      <c r="L251" s="242"/>
      <c r="M251" s="243" t="s">
        <v>19</v>
      </c>
      <c r="N251" s="244" t="s">
        <v>43</v>
      </c>
      <c r="O251" s="84"/>
      <c r="P251" s="213">
        <f>O251*H251</f>
        <v>0</v>
      </c>
      <c r="Q251" s="213">
        <v>0.027</v>
      </c>
      <c r="R251" s="213">
        <f>Q251*H251</f>
        <v>0.54000000000000004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161</v>
      </c>
      <c r="AT251" s="215" t="s">
        <v>376</v>
      </c>
      <c r="AU251" s="215" t="s">
        <v>82</v>
      </c>
      <c r="AY251" s="17" t="s">
        <v>118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80</v>
      </c>
      <c r="BK251" s="216">
        <f>ROUND(I251*H251,2)</f>
        <v>0</v>
      </c>
      <c r="BL251" s="17" t="s">
        <v>125</v>
      </c>
      <c r="BM251" s="215" t="s">
        <v>448</v>
      </c>
    </row>
    <row r="252" s="2" customFormat="1">
      <c r="A252" s="38"/>
      <c r="B252" s="39"/>
      <c r="C252" s="40"/>
      <c r="D252" s="217" t="s">
        <v>127</v>
      </c>
      <c r="E252" s="40"/>
      <c r="F252" s="218" t="s">
        <v>447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127</v>
      </c>
      <c r="AU252" s="17" t="s">
        <v>82</v>
      </c>
    </row>
    <row r="253" s="2" customFormat="1">
      <c r="A253" s="38"/>
      <c r="B253" s="39"/>
      <c r="C253" s="40"/>
      <c r="D253" s="222" t="s">
        <v>129</v>
      </c>
      <c r="E253" s="40"/>
      <c r="F253" s="223" t="s">
        <v>449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129</v>
      </c>
      <c r="AU253" s="17" t="s">
        <v>82</v>
      </c>
    </row>
    <row r="254" s="2" customFormat="1" ht="16.5" customHeight="1">
      <c r="A254" s="38"/>
      <c r="B254" s="39"/>
      <c r="C254" s="235" t="s">
        <v>450</v>
      </c>
      <c r="D254" s="235" t="s">
        <v>376</v>
      </c>
      <c r="E254" s="236" t="s">
        <v>451</v>
      </c>
      <c r="F254" s="237" t="s">
        <v>452</v>
      </c>
      <c r="G254" s="238" t="s">
        <v>134</v>
      </c>
      <c r="H254" s="239">
        <v>20</v>
      </c>
      <c r="I254" s="240"/>
      <c r="J254" s="241">
        <f>ROUND(I254*H254,2)</f>
        <v>0</v>
      </c>
      <c r="K254" s="237" t="s">
        <v>19</v>
      </c>
      <c r="L254" s="242"/>
      <c r="M254" s="243" t="s">
        <v>19</v>
      </c>
      <c r="N254" s="244" t="s">
        <v>43</v>
      </c>
      <c r="O254" s="84"/>
      <c r="P254" s="213">
        <f>O254*H254</f>
        <v>0</v>
      </c>
      <c r="Q254" s="213">
        <v>0.014999999999999999</v>
      </c>
      <c r="R254" s="213">
        <f>Q254*H254</f>
        <v>0.29999999999999999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161</v>
      </c>
      <c r="AT254" s="215" t="s">
        <v>376</v>
      </c>
      <c r="AU254" s="215" t="s">
        <v>82</v>
      </c>
      <c r="AY254" s="17" t="s">
        <v>118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80</v>
      </c>
      <c r="BK254" s="216">
        <f>ROUND(I254*H254,2)</f>
        <v>0</v>
      </c>
      <c r="BL254" s="17" t="s">
        <v>125</v>
      </c>
      <c r="BM254" s="215" t="s">
        <v>453</v>
      </c>
    </row>
    <row r="255" s="2" customFormat="1">
      <c r="A255" s="38"/>
      <c r="B255" s="39"/>
      <c r="C255" s="40"/>
      <c r="D255" s="217" t="s">
        <v>127</v>
      </c>
      <c r="E255" s="40"/>
      <c r="F255" s="218" t="s">
        <v>454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127</v>
      </c>
      <c r="AU255" s="17" t="s">
        <v>82</v>
      </c>
    </row>
    <row r="256" s="2" customFormat="1" ht="16.5" customHeight="1">
      <c r="A256" s="38"/>
      <c r="B256" s="39"/>
      <c r="C256" s="235" t="s">
        <v>455</v>
      </c>
      <c r="D256" s="235" t="s">
        <v>376</v>
      </c>
      <c r="E256" s="236" t="s">
        <v>456</v>
      </c>
      <c r="F256" s="237" t="s">
        <v>457</v>
      </c>
      <c r="G256" s="238" t="s">
        <v>134</v>
      </c>
      <c r="H256" s="239">
        <v>20</v>
      </c>
      <c r="I256" s="240"/>
      <c r="J256" s="241">
        <f>ROUND(I256*H256,2)</f>
        <v>0</v>
      </c>
      <c r="K256" s="237" t="s">
        <v>19</v>
      </c>
      <c r="L256" s="242"/>
      <c r="M256" s="243" t="s">
        <v>19</v>
      </c>
      <c r="N256" s="244" t="s">
        <v>43</v>
      </c>
      <c r="O256" s="84"/>
      <c r="P256" s="213">
        <f>O256*H256</f>
        <v>0</v>
      </c>
      <c r="Q256" s="213">
        <v>0.014999999999999999</v>
      </c>
      <c r="R256" s="213">
        <f>Q256*H256</f>
        <v>0.29999999999999999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161</v>
      </c>
      <c r="AT256" s="215" t="s">
        <v>376</v>
      </c>
      <c r="AU256" s="215" t="s">
        <v>82</v>
      </c>
      <c r="AY256" s="17" t="s">
        <v>118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80</v>
      </c>
      <c r="BK256" s="216">
        <f>ROUND(I256*H256,2)</f>
        <v>0</v>
      </c>
      <c r="BL256" s="17" t="s">
        <v>125</v>
      </c>
      <c r="BM256" s="215" t="s">
        <v>458</v>
      </c>
    </row>
    <row r="257" s="2" customFormat="1">
      <c r="A257" s="38"/>
      <c r="B257" s="39"/>
      <c r="C257" s="40"/>
      <c r="D257" s="217" t="s">
        <v>127</v>
      </c>
      <c r="E257" s="40"/>
      <c r="F257" s="218" t="s">
        <v>457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127</v>
      </c>
      <c r="AU257" s="17" t="s">
        <v>82</v>
      </c>
    </row>
    <row r="258" s="2" customFormat="1" ht="16.5" customHeight="1">
      <c r="A258" s="38"/>
      <c r="B258" s="39"/>
      <c r="C258" s="235" t="s">
        <v>459</v>
      </c>
      <c r="D258" s="235" t="s">
        <v>376</v>
      </c>
      <c r="E258" s="236" t="s">
        <v>460</v>
      </c>
      <c r="F258" s="237" t="s">
        <v>461</v>
      </c>
      <c r="G258" s="238" t="s">
        <v>134</v>
      </c>
      <c r="H258" s="239">
        <v>20</v>
      </c>
      <c r="I258" s="240"/>
      <c r="J258" s="241">
        <f>ROUND(I258*H258,2)</f>
        <v>0</v>
      </c>
      <c r="K258" s="237" t="s">
        <v>19</v>
      </c>
      <c r="L258" s="242"/>
      <c r="M258" s="243" t="s">
        <v>19</v>
      </c>
      <c r="N258" s="244" t="s">
        <v>43</v>
      </c>
      <c r="O258" s="84"/>
      <c r="P258" s="213">
        <f>O258*H258</f>
        <v>0</v>
      </c>
      <c r="Q258" s="213">
        <v>0.014999999999999999</v>
      </c>
      <c r="R258" s="213">
        <f>Q258*H258</f>
        <v>0.29999999999999999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161</v>
      </c>
      <c r="AT258" s="215" t="s">
        <v>376</v>
      </c>
      <c r="AU258" s="215" t="s">
        <v>82</v>
      </c>
      <c r="AY258" s="17" t="s">
        <v>118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80</v>
      </c>
      <c r="BK258" s="216">
        <f>ROUND(I258*H258,2)</f>
        <v>0</v>
      </c>
      <c r="BL258" s="17" t="s">
        <v>125</v>
      </c>
      <c r="BM258" s="215" t="s">
        <v>462</v>
      </c>
    </row>
    <row r="259" s="2" customFormat="1">
      <c r="A259" s="38"/>
      <c r="B259" s="39"/>
      <c r="C259" s="40"/>
      <c r="D259" s="217" t="s">
        <v>127</v>
      </c>
      <c r="E259" s="40"/>
      <c r="F259" s="218" t="s">
        <v>461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127</v>
      </c>
      <c r="AU259" s="17" t="s">
        <v>82</v>
      </c>
    </row>
    <row r="260" s="2" customFormat="1" ht="21.75" customHeight="1">
      <c r="A260" s="38"/>
      <c r="B260" s="39"/>
      <c r="C260" s="235" t="s">
        <v>463</v>
      </c>
      <c r="D260" s="235" t="s">
        <v>376</v>
      </c>
      <c r="E260" s="236" t="s">
        <v>464</v>
      </c>
      <c r="F260" s="237" t="s">
        <v>465</v>
      </c>
      <c r="G260" s="238" t="s">
        <v>134</v>
      </c>
      <c r="H260" s="239">
        <v>300</v>
      </c>
      <c r="I260" s="240"/>
      <c r="J260" s="241">
        <f>ROUND(I260*H260,2)</f>
        <v>0</v>
      </c>
      <c r="K260" s="237" t="s">
        <v>124</v>
      </c>
      <c r="L260" s="242"/>
      <c r="M260" s="243" t="s">
        <v>19</v>
      </c>
      <c r="N260" s="244" t="s">
        <v>43</v>
      </c>
      <c r="O260" s="84"/>
      <c r="P260" s="213">
        <f>O260*H260</f>
        <v>0</v>
      </c>
      <c r="Q260" s="213">
        <v>0.0070899999999999999</v>
      </c>
      <c r="R260" s="213">
        <f>Q260*H260</f>
        <v>2.1269999999999998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161</v>
      </c>
      <c r="AT260" s="215" t="s">
        <v>376</v>
      </c>
      <c r="AU260" s="215" t="s">
        <v>82</v>
      </c>
      <c r="AY260" s="17" t="s">
        <v>118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80</v>
      </c>
      <c r="BK260" s="216">
        <f>ROUND(I260*H260,2)</f>
        <v>0</v>
      </c>
      <c r="BL260" s="17" t="s">
        <v>125</v>
      </c>
      <c r="BM260" s="215" t="s">
        <v>466</v>
      </c>
    </row>
    <row r="261" s="2" customFormat="1">
      <c r="A261" s="38"/>
      <c r="B261" s="39"/>
      <c r="C261" s="40"/>
      <c r="D261" s="217" t="s">
        <v>127</v>
      </c>
      <c r="E261" s="40"/>
      <c r="F261" s="218" t="s">
        <v>465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127</v>
      </c>
      <c r="AU261" s="17" t="s">
        <v>82</v>
      </c>
    </row>
    <row r="262" s="2" customFormat="1">
      <c r="A262" s="38"/>
      <c r="B262" s="39"/>
      <c r="C262" s="40"/>
      <c r="D262" s="222" t="s">
        <v>129</v>
      </c>
      <c r="E262" s="40"/>
      <c r="F262" s="223" t="s">
        <v>467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129</v>
      </c>
      <c r="AU262" s="17" t="s">
        <v>82</v>
      </c>
    </row>
    <row r="263" s="13" customFormat="1">
      <c r="A263" s="13"/>
      <c r="B263" s="224"/>
      <c r="C263" s="225"/>
      <c r="D263" s="217" t="s">
        <v>210</v>
      </c>
      <c r="E263" s="226" t="s">
        <v>19</v>
      </c>
      <c r="F263" s="227" t="s">
        <v>468</v>
      </c>
      <c r="G263" s="225"/>
      <c r="H263" s="228">
        <v>300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210</v>
      </c>
      <c r="AU263" s="234" t="s">
        <v>82</v>
      </c>
      <c r="AV263" s="13" t="s">
        <v>82</v>
      </c>
      <c r="AW263" s="13" t="s">
        <v>33</v>
      </c>
      <c r="AX263" s="13" t="s">
        <v>80</v>
      </c>
      <c r="AY263" s="234" t="s">
        <v>118</v>
      </c>
    </row>
    <row r="264" s="2" customFormat="1" ht="16.5" customHeight="1">
      <c r="A264" s="38"/>
      <c r="B264" s="39"/>
      <c r="C264" s="235" t="s">
        <v>469</v>
      </c>
      <c r="D264" s="235" t="s">
        <v>376</v>
      </c>
      <c r="E264" s="236" t="s">
        <v>470</v>
      </c>
      <c r="F264" s="237" t="s">
        <v>471</v>
      </c>
      <c r="G264" s="238" t="s">
        <v>134</v>
      </c>
      <c r="H264" s="239">
        <v>300</v>
      </c>
      <c r="I264" s="240"/>
      <c r="J264" s="241">
        <f>ROUND(I264*H264,2)</f>
        <v>0</v>
      </c>
      <c r="K264" s="237" t="s">
        <v>19</v>
      </c>
      <c r="L264" s="242"/>
      <c r="M264" s="243" t="s">
        <v>19</v>
      </c>
      <c r="N264" s="244" t="s">
        <v>43</v>
      </c>
      <c r="O264" s="8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161</v>
      </c>
      <c r="AT264" s="215" t="s">
        <v>376</v>
      </c>
      <c r="AU264" s="215" t="s">
        <v>82</v>
      </c>
      <c r="AY264" s="17" t="s">
        <v>118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80</v>
      </c>
      <c r="BK264" s="216">
        <f>ROUND(I264*H264,2)</f>
        <v>0</v>
      </c>
      <c r="BL264" s="17" t="s">
        <v>125</v>
      </c>
      <c r="BM264" s="215" t="s">
        <v>472</v>
      </c>
    </row>
    <row r="265" s="2" customFormat="1">
      <c r="A265" s="38"/>
      <c r="B265" s="39"/>
      <c r="C265" s="40"/>
      <c r="D265" s="217" t="s">
        <v>127</v>
      </c>
      <c r="E265" s="40"/>
      <c r="F265" s="218" t="s">
        <v>471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127</v>
      </c>
      <c r="AU265" s="17" t="s">
        <v>82</v>
      </c>
    </row>
    <row r="266" s="13" customFormat="1">
      <c r="A266" s="13"/>
      <c r="B266" s="224"/>
      <c r="C266" s="225"/>
      <c r="D266" s="217" t="s">
        <v>210</v>
      </c>
      <c r="E266" s="226" t="s">
        <v>19</v>
      </c>
      <c r="F266" s="227" t="s">
        <v>473</v>
      </c>
      <c r="G266" s="225"/>
      <c r="H266" s="228">
        <v>300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210</v>
      </c>
      <c r="AU266" s="234" t="s">
        <v>82</v>
      </c>
      <c r="AV266" s="13" t="s">
        <v>82</v>
      </c>
      <c r="AW266" s="13" t="s">
        <v>33</v>
      </c>
      <c r="AX266" s="13" t="s">
        <v>80</v>
      </c>
      <c r="AY266" s="234" t="s">
        <v>118</v>
      </c>
    </row>
    <row r="267" s="2" customFormat="1" ht="16.5" customHeight="1">
      <c r="A267" s="38"/>
      <c r="B267" s="39"/>
      <c r="C267" s="235" t="s">
        <v>474</v>
      </c>
      <c r="D267" s="235" t="s">
        <v>376</v>
      </c>
      <c r="E267" s="236" t="s">
        <v>475</v>
      </c>
      <c r="F267" s="237" t="s">
        <v>476</v>
      </c>
      <c r="G267" s="238" t="s">
        <v>206</v>
      </c>
      <c r="H267" s="239">
        <v>15</v>
      </c>
      <c r="I267" s="240"/>
      <c r="J267" s="241">
        <f>ROUND(I267*H267,2)</f>
        <v>0</v>
      </c>
      <c r="K267" s="237" t="s">
        <v>124</v>
      </c>
      <c r="L267" s="242"/>
      <c r="M267" s="243" t="s">
        <v>19</v>
      </c>
      <c r="N267" s="244" t="s">
        <v>43</v>
      </c>
      <c r="O267" s="84"/>
      <c r="P267" s="213">
        <f>O267*H267</f>
        <v>0</v>
      </c>
      <c r="Q267" s="213">
        <v>0.20000000000000001</v>
      </c>
      <c r="R267" s="213">
        <f>Q267*H267</f>
        <v>3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161</v>
      </c>
      <c r="AT267" s="215" t="s">
        <v>376</v>
      </c>
      <c r="AU267" s="215" t="s">
        <v>82</v>
      </c>
      <c r="AY267" s="17" t="s">
        <v>118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125</v>
      </c>
      <c r="BM267" s="215" t="s">
        <v>477</v>
      </c>
    </row>
    <row r="268" s="2" customFormat="1">
      <c r="A268" s="38"/>
      <c r="B268" s="39"/>
      <c r="C268" s="40"/>
      <c r="D268" s="217" t="s">
        <v>127</v>
      </c>
      <c r="E268" s="40"/>
      <c r="F268" s="218" t="s">
        <v>476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127</v>
      </c>
      <c r="AU268" s="17" t="s">
        <v>82</v>
      </c>
    </row>
    <row r="269" s="2" customFormat="1">
      <c r="A269" s="38"/>
      <c r="B269" s="39"/>
      <c r="C269" s="40"/>
      <c r="D269" s="222" t="s">
        <v>129</v>
      </c>
      <c r="E269" s="40"/>
      <c r="F269" s="223" t="s">
        <v>478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129</v>
      </c>
      <c r="AU269" s="17" t="s">
        <v>82</v>
      </c>
    </row>
    <row r="270" s="13" customFormat="1">
      <c r="A270" s="13"/>
      <c r="B270" s="224"/>
      <c r="C270" s="225"/>
      <c r="D270" s="217" t="s">
        <v>210</v>
      </c>
      <c r="E270" s="226" t="s">
        <v>19</v>
      </c>
      <c r="F270" s="227" t="s">
        <v>479</v>
      </c>
      <c r="G270" s="225"/>
      <c r="H270" s="228">
        <v>15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210</v>
      </c>
      <c r="AU270" s="234" t="s">
        <v>82</v>
      </c>
      <c r="AV270" s="13" t="s">
        <v>82</v>
      </c>
      <c r="AW270" s="13" t="s">
        <v>33</v>
      </c>
      <c r="AX270" s="13" t="s">
        <v>80</v>
      </c>
      <c r="AY270" s="234" t="s">
        <v>118</v>
      </c>
    </row>
    <row r="271" s="2" customFormat="1" ht="33" customHeight="1">
      <c r="A271" s="38"/>
      <c r="B271" s="39"/>
      <c r="C271" s="204" t="s">
        <v>480</v>
      </c>
      <c r="D271" s="204" t="s">
        <v>120</v>
      </c>
      <c r="E271" s="205" t="s">
        <v>481</v>
      </c>
      <c r="F271" s="206" t="s">
        <v>482</v>
      </c>
      <c r="G271" s="207" t="s">
        <v>134</v>
      </c>
      <c r="H271" s="208">
        <v>300</v>
      </c>
      <c r="I271" s="209"/>
      <c r="J271" s="210">
        <f>ROUND(I271*H271,2)</f>
        <v>0</v>
      </c>
      <c r="K271" s="206" t="s">
        <v>124</v>
      </c>
      <c r="L271" s="44"/>
      <c r="M271" s="211" t="s">
        <v>19</v>
      </c>
      <c r="N271" s="212" t="s">
        <v>43</v>
      </c>
      <c r="O271" s="84"/>
      <c r="P271" s="213">
        <f>O271*H271</f>
        <v>0</v>
      </c>
      <c r="Q271" s="213">
        <v>2E-08</v>
      </c>
      <c r="R271" s="213">
        <f>Q271*H271</f>
        <v>6.0000000000000002E-06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125</v>
      </c>
      <c r="AT271" s="215" t="s">
        <v>120</v>
      </c>
      <c r="AU271" s="215" t="s">
        <v>82</v>
      </c>
      <c r="AY271" s="17" t="s">
        <v>118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80</v>
      </c>
      <c r="BK271" s="216">
        <f>ROUND(I271*H271,2)</f>
        <v>0</v>
      </c>
      <c r="BL271" s="17" t="s">
        <v>125</v>
      </c>
      <c r="BM271" s="215" t="s">
        <v>483</v>
      </c>
    </row>
    <row r="272" s="2" customFormat="1">
      <c r="A272" s="38"/>
      <c r="B272" s="39"/>
      <c r="C272" s="40"/>
      <c r="D272" s="217" t="s">
        <v>127</v>
      </c>
      <c r="E272" s="40"/>
      <c r="F272" s="218" t="s">
        <v>484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127</v>
      </c>
      <c r="AU272" s="17" t="s">
        <v>82</v>
      </c>
    </row>
    <row r="273" s="2" customFormat="1">
      <c r="A273" s="38"/>
      <c r="B273" s="39"/>
      <c r="C273" s="40"/>
      <c r="D273" s="222" t="s">
        <v>129</v>
      </c>
      <c r="E273" s="40"/>
      <c r="F273" s="223" t="s">
        <v>485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82</v>
      </c>
    </row>
    <row r="274" s="13" customFormat="1">
      <c r="A274" s="13"/>
      <c r="B274" s="224"/>
      <c r="C274" s="225"/>
      <c r="D274" s="217" t="s">
        <v>210</v>
      </c>
      <c r="E274" s="226" t="s">
        <v>19</v>
      </c>
      <c r="F274" s="227" t="s">
        <v>473</v>
      </c>
      <c r="G274" s="225"/>
      <c r="H274" s="228">
        <v>300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210</v>
      </c>
      <c r="AU274" s="234" t="s">
        <v>82</v>
      </c>
      <c r="AV274" s="13" t="s">
        <v>82</v>
      </c>
      <c r="AW274" s="13" t="s">
        <v>33</v>
      </c>
      <c r="AX274" s="13" t="s">
        <v>80</v>
      </c>
      <c r="AY274" s="234" t="s">
        <v>118</v>
      </c>
    </row>
    <row r="275" s="2" customFormat="1" ht="16.5" customHeight="1">
      <c r="A275" s="38"/>
      <c r="B275" s="39"/>
      <c r="C275" s="204" t="s">
        <v>486</v>
      </c>
      <c r="D275" s="204" t="s">
        <v>120</v>
      </c>
      <c r="E275" s="205" t="s">
        <v>487</v>
      </c>
      <c r="F275" s="206" t="s">
        <v>488</v>
      </c>
      <c r="G275" s="207" t="s">
        <v>489</v>
      </c>
      <c r="H275" s="208">
        <v>1</v>
      </c>
      <c r="I275" s="209"/>
      <c r="J275" s="210">
        <f>ROUND(I275*H275,2)</f>
        <v>0</v>
      </c>
      <c r="K275" s="206" t="s">
        <v>19</v>
      </c>
      <c r="L275" s="44"/>
      <c r="M275" s="211" t="s">
        <v>19</v>
      </c>
      <c r="N275" s="212" t="s">
        <v>43</v>
      </c>
      <c r="O275" s="84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125</v>
      </c>
      <c r="AT275" s="215" t="s">
        <v>120</v>
      </c>
      <c r="AU275" s="215" t="s">
        <v>82</v>
      </c>
      <c r="AY275" s="17" t="s">
        <v>118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80</v>
      </c>
      <c r="BK275" s="216">
        <f>ROUND(I275*H275,2)</f>
        <v>0</v>
      </c>
      <c r="BL275" s="17" t="s">
        <v>125</v>
      </c>
      <c r="BM275" s="215" t="s">
        <v>490</v>
      </c>
    </row>
    <row r="276" s="2" customFormat="1">
      <c r="A276" s="38"/>
      <c r="B276" s="39"/>
      <c r="C276" s="40"/>
      <c r="D276" s="217" t="s">
        <v>127</v>
      </c>
      <c r="E276" s="40"/>
      <c r="F276" s="218" t="s">
        <v>488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127</v>
      </c>
      <c r="AU276" s="17" t="s">
        <v>82</v>
      </c>
    </row>
    <row r="277" s="2" customFormat="1">
      <c r="A277" s="38"/>
      <c r="B277" s="39"/>
      <c r="C277" s="40"/>
      <c r="D277" s="217" t="s">
        <v>443</v>
      </c>
      <c r="E277" s="40"/>
      <c r="F277" s="245" t="s">
        <v>491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443</v>
      </c>
      <c r="AU277" s="17" t="s">
        <v>82</v>
      </c>
    </row>
    <row r="278" s="2" customFormat="1" ht="16.5" customHeight="1">
      <c r="A278" s="38"/>
      <c r="B278" s="39"/>
      <c r="C278" s="204" t="s">
        <v>492</v>
      </c>
      <c r="D278" s="204" t="s">
        <v>120</v>
      </c>
      <c r="E278" s="205" t="s">
        <v>493</v>
      </c>
      <c r="F278" s="206" t="s">
        <v>494</v>
      </c>
      <c r="G278" s="207" t="s">
        <v>489</v>
      </c>
      <c r="H278" s="208">
        <v>-1</v>
      </c>
      <c r="I278" s="209"/>
      <c r="J278" s="210">
        <f>ROUND(I278*H278,2)</f>
        <v>0</v>
      </c>
      <c r="K278" s="206" t="s">
        <v>19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125</v>
      </c>
      <c r="AT278" s="215" t="s">
        <v>120</v>
      </c>
      <c r="AU278" s="215" t="s">
        <v>82</v>
      </c>
      <c r="AY278" s="17" t="s">
        <v>118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125</v>
      </c>
      <c r="BM278" s="215" t="s">
        <v>495</v>
      </c>
    </row>
    <row r="279" s="2" customFormat="1">
      <c r="A279" s="38"/>
      <c r="B279" s="39"/>
      <c r="C279" s="40"/>
      <c r="D279" s="217" t="s">
        <v>127</v>
      </c>
      <c r="E279" s="40"/>
      <c r="F279" s="218" t="s">
        <v>494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127</v>
      </c>
      <c r="AU279" s="17" t="s">
        <v>82</v>
      </c>
    </row>
    <row r="280" s="2" customFormat="1">
      <c r="A280" s="38"/>
      <c r="B280" s="39"/>
      <c r="C280" s="40"/>
      <c r="D280" s="217" t="s">
        <v>443</v>
      </c>
      <c r="E280" s="40"/>
      <c r="F280" s="245" t="s">
        <v>496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443</v>
      </c>
      <c r="AU280" s="17" t="s">
        <v>82</v>
      </c>
    </row>
    <row r="281" s="12" customFormat="1" ht="22.8" customHeight="1">
      <c r="A281" s="12"/>
      <c r="B281" s="188"/>
      <c r="C281" s="189"/>
      <c r="D281" s="190" t="s">
        <v>71</v>
      </c>
      <c r="E281" s="202" t="s">
        <v>125</v>
      </c>
      <c r="F281" s="202" t="s">
        <v>497</v>
      </c>
      <c r="G281" s="189"/>
      <c r="H281" s="189"/>
      <c r="I281" s="192"/>
      <c r="J281" s="203">
        <f>BK281</f>
        <v>0</v>
      </c>
      <c r="K281" s="189"/>
      <c r="L281" s="194"/>
      <c r="M281" s="195"/>
      <c r="N281" s="196"/>
      <c r="O281" s="196"/>
      <c r="P281" s="197">
        <f>SUM(P282:P288)</f>
        <v>0</v>
      </c>
      <c r="Q281" s="196"/>
      <c r="R281" s="197">
        <f>SUM(R282:R288)</f>
        <v>795.62009999999998</v>
      </c>
      <c r="S281" s="196"/>
      <c r="T281" s="198">
        <f>SUM(T282:T288)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9" t="s">
        <v>80</v>
      </c>
      <c r="AT281" s="200" t="s">
        <v>71</v>
      </c>
      <c r="AU281" s="200" t="s">
        <v>80</v>
      </c>
      <c r="AY281" s="199" t="s">
        <v>118</v>
      </c>
      <c r="BK281" s="201">
        <f>SUM(BK282:BK288)</f>
        <v>0</v>
      </c>
    </row>
    <row r="282" s="2" customFormat="1" ht="24.15" customHeight="1">
      <c r="A282" s="38"/>
      <c r="B282" s="39"/>
      <c r="C282" s="204" t="s">
        <v>498</v>
      </c>
      <c r="D282" s="204" t="s">
        <v>120</v>
      </c>
      <c r="E282" s="205" t="s">
        <v>499</v>
      </c>
      <c r="F282" s="206" t="s">
        <v>500</v>
      </c>
      <c r="G282" s="207" t="s">
        <v>206</v>
      </c>
      <c r="H282" s="208">
        <v>370</v>
      </c>
      <c r="I282" s="209"/>
      <c r="J282" s="210">
        <f>ROUND(I282*H282,2)</f>
        <v>0</v>
      </c>
      <c r="K282" s="206" t="s">
        <v>124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2.13408</v>
      </c>
      <c r="R282" s="213">
        <f>Q282*H282</f>
        <v>789.6096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125</v>
      </c>
      <c r="AT282" s="215" t="s">
        <v>120</v>
      </c>
      <c r="AU282" s="215" t="s">
        <v>82</v>
      </c>
      <c r="AY282" s="17" t="s">
        <v>118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80</v>
      </c>
      <c r="BK282" s="216">
        <f>ROUND(I282*H282,2)</f>
        <v>0</v>
      </c>
      <c r="BL282" s="17" t="s">
        <v>125</v>
      </c>
      <c r="BM282" s="215" t="s">
        <v>501</v>
      </c>
    </row>
    <row r="283" s="2" customFormat="1">
      <c r="A283" s="38"/>
      <c r="B283" s="39"/>
      <c r="C283" s="40"/>
      <c r="D283" s="217" t="s">
        <v>127</v>
      </c>
      <c r="E283" s="40"/>
      <c r="F283" s="218" t="s">
        <v>502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127</v>
      </c>
      <c r="AU283" s="17" t="s">
        <v>82</v>
      </c>
    </row>
    <row r="284" s="2" customFormat="1">
      <c r="A284" s="38"/>
      <c r="B284" s="39"/>
      <c r="C284" s="40"/>
      <c r="D284" s="222" t="s">
        <v>129</v>
      </c>
      <c r="E284" s="40"/>
      <c r="F284" s="223" t="s">
        <v>503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129</v>
      </c>
      <c r="AU284" s="17" t="s">
        <v>82</v>
      </c>
    </row>
    <row r="285" s="2" customFormat="1" ht="24.15" customHeight="1">
      <c r="A285" s="38"/>
      <c r="B285" s="39"/>
      <c r="C285" s="204" t="s">
        <v>504</v>
      </c>
      <c r="D285" s="204" t="s">
        <v>120</v>
      </c>
      <c r="E285" s="205" t="s">
        <v>505</v>
      </c>
      <c r="F285" s="206" t="s">
        <v>506</v>
      </c>
      <c r="G285" s="207" t="s">
        <v>123</v>
      </c>
      <c r="H285" s="208">
        <v>10</v>
      </c>
      <c r="I285" s="209"/>
      <c r="J285" s="210">
        <f>ROUND(I285*H285,2)</f>
        <v>0</v>
      </c>
      <c r="K285" s="206" t="s">
        <v>124</v>
      </c>
      <c r="L285" s="44"/>
      <c r="M285" s="211" t="s">
        <v>19</v>
      </c>
      <c r="N285" s="212" t="s">
        <v>43</v>
      </c>
      <c r="O285" s="84"/>
      <c r="P285" s="213">
        <f>O285*H285</f>
        <v>0</v>
      </c>
      <c r="Q285" s="213">
        <v>0.60104999999999997</v>
      </c>
      <c r="R285" s="213">
        <f>Q285*H285</f>
        <v>6.0104999999999995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125</v>
      </c>
      <c r="AT285" s="215" t="s">
        <v>120</v>
      </c>
      <c r="AU285" s="215" t="s">
        <v>82</v>
      </c>
      <c r="AY285" s="17" t="s">
        <v>118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80</v>
      </c>
      <c r="BK285" s="216">
        <f>ROUND(I285*H285,2)</f>
        <v>0</v>
      </c>
      <c r="BL285" s="17" t="s">
        <v>125</v>
      </c>
      <c r="BM285" s="215" t="s">
        <v>507</v>
      </c>
    </row>
    <row r="286" s="2" customFormat="1">
      <c r="A286" s="38"/>
      <c r="B286" s="39"/>
      <c r="C286" s="40"/>
      <c r="D286" s="217" t="s">
        <v>127</v>
      </c>
      <c r="E286" s="40"/>
      <c r="F286" s="218" t="s">
        <v>508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127</v>
      </c>
      <c r="AU286" s="17" t="s">
        <v>82</v>
      </c>
    </row>
    <row r="287" s="2" customFormat="1">
      <c r="A287" s="38"/>
      <c r="B287" s="39"/>
      <c r="C287" s="40"/>
      <c r="D287" s="222" t="s">
        <v>129</v>
      </c>
      <c r="E287" s="40"/>
      <c r="F287" s="223" t="s">
        <v>509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129</v>
      </c>
      <c r="AU287" s="17" t="s">
        <v>82</v>
      </c>
    </row>
    <row r="288" s="13" customFormat="1">
      <c r="A288" s="13"/>
      <c r="B288" s="224"/>
      <c r="C288" s="225"/>
      <c r="D288" s="217" t="s">
        <v>210</v>
      </c>
      <c r="E288" s="226" t="s">
        <v>19</v>
      </c>
      <c r="F288" s="227" t="s">
        <v>510</v>
      </c>
      <c r="G288" s="225"/>
      <c r="H288" s="228">
        <v>10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210</v>
      </c>
      <c r="AU288" s="234" t="s">
        <v>82</v>
      </c>
      <c r="AV288" s="13" t="s">
        <v>82</v>
      </c>
      <c r="AW288" s="13" t="s">
        <v>33</v>
      </c>
      <c r="AX288" s="13" t="s">
        <v>80</v>
      </c>
      <c r="AY288" s="234" t="s">
        <v>118</v>
      </c>
    </row>
    <row r="289" s="12" customFormat="1" ht="22.8" customHeight="1">
      <c r="A289" s="12"/>
      <c r="B289" s="188"/>
      <c r="C289" s="189"/>
      <c r="D289" s="190" t="s">
        <v>71</v>
      </c>
      <c r="E289" s="202" t="s">
        <v>511</v>
      </c>
      <c r="F289" s="202" t="s">
        <v>512</v>
      </c>
      <c r="G289" s="189"/>
      <c r="H289" s="189"/>
      <c r="I289" s="192"/>
      <c r="J289" s="203">
        <f>BK289</f>
        <v>0</v>
      </c>
      <c r="K289" s="189"/>
      <c r="L289" s="194"/>
      <c r="M289" s="195"/>
      <c r="N289" s="196"/>
      <c r="O289" s="196"/>
      <c r="P289" s="197">
        <f>SUM(P290:P292)</f>
        <v>0</v>
      </c>
      <c r="Q289" s="196"/>
      <c r="R289" s="197">
        <f>SUM(R290:R292)</f>
        <v>0</v>
      </c>
      <c r="S289" s="196"/>
      <c r="T289" s="198">
        <f>SUM(T290:T292)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9" t="s">
        <v>80</v>
      </c>
      <c r="AT289" s="200" t="s">
        <v>71</v>
      </c>
      <c r="AU289" s="200" t="s">
        <v>80</v>
      </c>
      <c r="AY289" s="199" t="s">
        <v>118</v>
      </c>
      <c r="BK289" s="201">
        <f>SUM(BK290:BK292)</f>
        <v>0</v>
      </c>
    </row>
    <row r="290" s="2" customFormat="1" ht="16.5" customHeight="1">
      <c r="A290" s="38"/>
      <c r="B290" s="39"/>
      <c r="C290" s="204" t="s">
        <v>513</v>
      </c>
      <c r="D290" s="204" t="s">
        <v>120</v>
      </c>
      <c r="E290" s="205" t="s">
        <v>514</v>
      </c>
      <c r="F290" s="206" t="s">
        <v>515</v>
      </c>
      <c r="G290" s="207" t="s">
        <v>352</v>
      </c>
      <c r="H290" s="208">
        <v>802.89999999999998</v>
      </c>
      <c r="I290" s="209"/>
      <c r="J290" s="210">
        <f>ROUND(I290*H290,2)</f>
        <v>0</v>
      </c>
      <c r="K290" s="206" t="s">
        <v>124</v>
      </c>
      <c r="L290" s="44"/>
      <c r="M290" s="211" t="s">
        <v>19</v>
      </c>
      <c r="N290" s="212" t="s">
        <v>43</v>
      </c>
      <c r="O290" s="84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5" t="s">
        <v>125</v>
      </c>
      <c r="AT290" s="215" t="s">
        <v>120</v>
      </c>
      <c r="AU290" s="215" t="s">
        <v>82</v>
      </c>
      <c r="AY290" s="17" t="s">
        <v>118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80</v>
      </c>
      <c r="BK290" s="216">
        <f>ROUND(I290*H290,2)</f>
        <v>0</v>
      </c>
      <c r="BL290" s="17" t="s">
        <v>125</v>
      </c>
      <c r="BM290" s="215" t="s">
        <v>516</v>
      </c>
    </row>
    <row r="291" s="2" customFormat="1">
      <c r="A291" s="38"/>
      <c r="B291" s="39"/>
      <c r="C291" s="40"/>
      <c r="D291" s="217" t="s">
        <v>127</v>
      </c>
      <c r="E291" s="40"/>
      <c r="F291" s="218" t="s">
        <v>517</v>
      </c>
      <c r="G291" s="40"/>
      <c r="H291" s="40"/>
      <c r="I291" s="219"/>
      <c r="J291" s="40"/>
      <c r="K291" s="40"/>
      <c r="L291" s="44"/>
      <c r="M291" s="220"/>
      <c r="N291" s="221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127</v>
      </c>
      <c r="AU291" s="17" t="s">
        <v>82</v>
      </c>
    </row>
    <row r="292" s="2" customFormat="1">
      <c r="A292" s="38"/>
      <c r="B292" s="39"/>
      <c r="C292" s="40"/>
      <c r="D292" s="222" t="s">
        <v>129</v>
      </c>
      <c r="E292" s="40"/>
      <c r="F292" s="223" t="s">
        <v>518</v>
      </c>
      <c r="G292" s="40"/>
      <c r="H292" s="40"/>
      <c r="I292" s="219"/>
      <c r="J292" s="40"/>
      <c r="K292" s="40"/>
      <c r="L292" s="44"/>
      <c r="M292" s="246"/>
      <c r="N292" s="247"/>
      <c r="O292" s="248"/>
      <c r="P292" s="248"/>
      <c r="Q292" s="248"/>
      <c r="R292" s="248"/>
      <c r="S292" s="248"/>
      <c r="T292" s="249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129</v>
      </c>
      <c r="AU292" s="17" t="s">
        <v>82</v>
      </c>
    </row>
    <row r="293" s="2" customFormat="1" ht="6.96" customHeight="1">
      <c r="A293" s="38"/>
      <c r="B293" s="59"/>
      <c r="C293" s="60"/>
      <c r="D293" s="60"/>
      <c r="E293" s="60"/>
      <c r="F293" s="60"/>
      <c r="G293" s="60"/>
      <c r="H293" s="60"/>
      <c r="I293" s="60"/>
      <c r="J293" s="60"/>
      <c r="K293" s="60"/>
      <c r="L293" s="44"/>
      <c r="M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</sheetData>
  <sheetProtection sheet="1" autoFilter="0" formatColumns="0" formatRows="0" objects="1" scenarios="1" spinCount="100000" saltValue="pbqo2/qUMgqb2fF+pXzPXR5b3s6S9vn+S+GP/NB7FNxCC7WDGnmtUo+MrxpFTVLRuu7AXwv+SIGDavX3WKuQGQ==" hashValue="xfsm3RLIzQGRS8Icgy7aOwgaCHu6rLpKwRPCIwIiWqOSgma4c16moW/uE8Bp7m03iW8KyjvQP+ZYPf7mTmxU7A==" algorithmName="SHA-512" password="CC35"/>
  <autoFilter ref="C82:K2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2/111211101"/>
    <hyperlink ref="F91" r:id="rId2" display="https://podminky.urs.cz/item/CS_URS_2021_02/112101101"/>
    <hyperlink ref="F94" r:id="rId3" display="https://podminky.urs.cz/item/CS_URS_2021_02/112101102"/>
    <hyperlink ref="F97" r:id="rId4" display="https://podminky.urs.cz/item/CS_URS_2021_02/112101104"/>
    <hyperlink ref="F100" r:id="rId5" display="https://podminky.urs.cz/item/CS_URS_2021_02/112101105"/>
    <hyperlink ref="F103" r:id="rId6" display="https://podminky.urs.cz/item/CS_URS_2021_02/112101121"/>
    <hyperlink ref="F106" r:id="rId7" display="https://podminky.urs.cz/item/CS_URS_2021_02/112101122"/>
    <hyperlink ref="F109" r:id="rId8" display="https://podminky.urs.cz/item/CS_URS_2021_02/112155215"/>
    <hyperlink ref="F112" r:id="rId9" display="https://podminky.urs.cz/item/CS_URS_2021_02/112251101"/>
    <hyperlink ref="F115" r:id="rId10" display="https://podminky.urs.cz/item/CS_URS_2021_02/112251102"/>
    <hyperlink ref="F118" r:id="rId11" display="https://podminky.urs.cz/item/CS_URS_2021_02/112251104"/>
    <hyperlink ref="F121" r:id="rId12" display="https://podminky.urs.cz/item/CS_URS_2021_02/112251105"/>
    <hyperlink ref="F124" r:id="rId13" display="https://podminky.urs.cz/item/CS_URS_2021_02/121151123"/>
    <hyperlink ref="F127" r:id="rId14" display="https://podminky.urs.cz/item/CS_URS_2021_02/124253101"/>
    <hyperlink ref="F131" r:id="rId15" display="https://podminky.urs.cz/item/CS_URS_2021_02/162201401"/>
    <hyperlink ref="F134" r:id="rId16" display="https://podminky.urs.cz/item/CS_URS_2021_02/162201402"/>
    <hyperlink ref="F137" r:id="rId17" display="https://podminky.urs.cz/item/CS_URS_2021_02/162201404"/>
    <hyperlink ref="F140" r:id="rId18" display="https://podminky.urs.cz/item/CS_URS_2021_02/162201405"/>
    <hyperlink ref="F143" r:id="rId19" display="https://podminky.urs.cz/item/CS_URS_2021_02/162201406"/>
    <hyperlink ref="F146" r:id="rId20" display="https://podminky.urs.cz/item/CS_URS_2021_02/162201411"/>
    <hyperlink ref="F149" r:id="rId21" display="https://podminky.urs.cz/item/CS_URS_2021_02/162201412"/>
    <hyperlink ref="F152" r:id="rId22" display="https://podminky.urs.cz/item/CS_URS_2021_02/162201414"/>
    <hyperlink ref="F155" r:id="rId23" display="https://podminky.urs.cz/item/CS_URS_2021_02/162201415"/>
    <hyperlink ref="F158" r:id="rId24" display="https://podminky.urs.cz/item/CS_URS_2021_02/162201416"/>
    <hyperlink ref="F161" r:id="rId25" display="https://podminky.urs.cz/item/CS_URS_2021_02/162201421"/>
    <hyperlink ref="F164" r:id="rId26" display="https://podminky.urs.cz/item/CS_URS_2021_02/162201422"/>
    <hyperlink ref="F167" r:id="rId27" display="https://podminky.urs.cz/item/CS_URS_2021_02/162201424"/>
    <hyperlink ref="F170" r:id="rId28" display="https://podminky.urs.cz/item/CS_URS_2021_02/162201500"/>
    <hyperlink ref="F173" r:id="rId29" display="https://podminky.urs.cz/item/CS_URS_2021_02/162201501"/>
    <hyperlink ref="F176" r:id="rId30" display="https://podminky.urs.cz/item/CS_URS_2021_02/162201510"/>
    <hyperlink ref="F179" r:id="rId31" display="https://podminky.urs.cz/item/CS_URS_2021_02/162201511"/>
    <hyperlink ref="F182" r:id="rId32" display="https://podminky.urs.cz/item/CS_URS_2021_02/162201520"/>
    <hyperlink ref="F185" r:id="rId33" display="https://podminky.urs.cz/item/CS_URS_2021_02/162201521"/>
    <hyperlink ref="F188" r:id="rId34" display="https://podminky.urs.cz/item/CS_URS_2021_02/162351103"/>
    <hyperlink ref="F191" r:id="rId35" display="https://podminky.urs.cz/item/CS_URS_2021_02/162751117"/>
    <hyperlink ref="F194" r:id="rId36" display="https://podminky.urs.cz/item/CS_URS_2021_02/162751119"/>
    <hyperlink ref="F198" r:id="rId37" display="https://podminky.urs.cz/item/CS_URS_2021_02/171103212"/>
    <hyperlink ref="F201" r:id="rId38" display="https://podminky.urs.cz/item/CS_URS_2021_02/171201221"/>
    <hyperlink ref="F205" r:id="rId39" display="https://podminky.urs.cz/item/CS_URS_2021_02/181111111"/>
    <hyperlink ref="F208" r:id="rId40" display="https://podminky.urs.cz/item/CS_URS_2021_02/181351103"/>
    <hyperlink ref="F211" r:id="rId41" display="https://podminky.urs.cz/item/CS_URS_2021_02/181411121"/>
    <hyperlink ref="F214" r:id="rId42" display="https://podminky.urs.cz/item/CS_URS_2021_02/00572100"/>
    <hyperlink ref="F218" r:id="rId43" display="https://podminky.urs.cz/item/CS_URS_2021_02/182151111"/>
    <hyperlink ref="F222" r:id="rId44" display="https://podminky.urs.cz/item/CS_URS_2021_02/183101214"/>
    <hyperlink ref="F225" r:id="rId45" display="https://podminky.urs.cz/item/CS_URS_2021_02/184102112"/>
    <hyperlink ref="F228" r:id="rId46" display="https://podminky.urs.cz/item/CS_URS_2021_02/184813121"/>
    <hyperlink ref="F231" r:id="rId47" display="https://podminky.urs.cz/item/CS_URS_2021_02/184816111"/>
    <hyperlink ref="F234" r:id="rId48" display="https://podminky.urs.cz/item/CS_URS_2021_02/25191155"/>
    <hyperlink ref="F238" r:id="rId49" display="https://podminky.urs.cz/item/CS_URS_2021_02/184911422"/>
    <hyperlink ref="F241" r:id="rId50" display="https://podminky.urs.cz/item/CS_URS_2021_02/185804312"/>
    <hyperlink ref="F245" r:id="rId51" display="https://podminky.urs.cz/item/CS_URS_2021_02/185851121"/>
    <hyperlink ref="F253" r:id="rId52" display="https://podminky.urs.cz/item/CS_URS_2021_02/02650431"/>
    <hyperlink ref="F262" r:id="rId53" display="https://podminky.urs.cz/item/CS_URS_2021_02/60591257"/>
    <hyperlink ref="F269" r:id="rId54" display="https://podminky.urs.cz/item/CS_URS_2021_02/103911000"/>
    <hyperlink ref="F273" r:id="rId55" display="https://podminky.urs.cz/item/CS_URS_2021_02/338950144"/>
    <hyperlink ref="F284" r:id="rId56" display="https://podminky.urs.cz/item/CS_URS_2021_02/462511270"/>
    <hyperlink ref="F287" r:id="rId57" display="https://podminky.urs.cz/item/CS_URS_2021_02/465511328"/>
    <hyperlink ref="F292" r:id="rId58" display="https://podminky.urs.cz/item/CS_URS_2021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Svratka, km 164,038 - 166,580 - PBPPO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519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ROUND((SUM(BE90:BE425)),  2)</f>
        <v>0</v>
      </c>
      <c r="G33" s="38"/>
      <c r="H33" s="38"/>
      <c r="I33" s="148">
        <v>0.20999999999999999</v>
      </c>
      <c r="J33" s="147">
        <f>ROUND(((SUM(BE90:BE425))*I33),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ROUND((SUM(BF90:BF425)),  2)</f>
        <v>0</v>
      </c>
      <c r="G34" s="38"/>
      <c r="H34" s="38"/>
      <c r="I34" s="148">
        <v>0.14999999999999999</v>
      </c>
      <c r="J34" s="147">
        <f>ROUND(((SUM(BF90:BF425))*I34),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ROUND((SUM(BG90:BG425)),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ROUND((SUM(BH90:BH425)),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ROUND((SUM(BI90:BI425)),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Svratka, km 164,038 - 166,580 - PBPPO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3083-19/2 - SO-04 Úprava Svratky v intravilánu obce Herálec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Svratka</v>
      </c>
      <c r="G52" s="40"/>
      <c r="H52" s="40"/>
      <c r="I52" s="32" t="s">
        <v>23</v>
      </c>
      <c r="J52" s="72" t="str">
        <f>IF(J12="","",J12)</f>
        <v>18. 2. 2021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Povodí Moravy, s.p., Dřevařská 11, 602 00 Brno</v>
      </c>
      <c r="G54" s="40"/>
      <c r="H54" s="40"/>
      <c r="I54" s="32" t="s">
        <v>31</v>
      </c>
      <c r="J54" s="36" t="str">
        <f>E21</f>
        <v>AGROPROJEKT PSO,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54.4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PSO, s.r.o., Slavíčkova 840/1b, 638 00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520</v>
      </c>
      <c r="E62" s="174"/>
      <c r="F62" s="174"/>
      <c r="G62" s="174"/>
      <c r="H62" s="174"/>
      <c r="I62" s="174"/>
      <c r="J62" s="175">
        <f>J240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521</v>
      </c>
      <c r="E63" s="174"/>
      <c r="F63" s="174"/>
      <c r="G63" s="174"/>
      <c r="H63" s="174"/>
      <c r="I63" s="174"/>
      <c r="J63" s="175">
        <f>J269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J312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522</v>
      </c>
      <c r="E65" s="174"/>
      <c r="F65" s="174"/>
      <c r="G65" s="174"/>
      <c r="H65" s="174"/>
      <c r="I65" s="174"/>
      <c r="J65" s="175">
        <f>J332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523</v>
      </c>
      <c r="E66" s="174"/>
      <c r="F66" s="174"/>
      <c r="G66" s="174"/>
      <c r="H66" s="174"/>
      <c r="I66" s="174"/>
      <c r="J66" s="175">
        <f>J351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524</v>
      </c>
      <c r="E67" s="174"/>
      <c r="F67" s="174"/>
      <c r="G67" s="174"/>
      <c r="H67" s="174"/>
      <c r="I67" s="174"/>
      <c r="J67" s="175">
        <f>J356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525</v>
      </c>
      <c r="E68" s="174"/>
      <c r="F68" s="174"/>
      <c r="G68" s="174"/>
      <c r="H68" s="174"/>
      <c r="I68" s="174"/>
      <c r="J68" s="175">
        <f>J383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526</v>
      </c>
      <c r="E69" s="174"/>
      <c r="F69" s="174"/>
      <c r="G69" s="174"/>
      <c r="H69" s="174"/>
      <c r="I69" s="174"/>
      <c r="J69" s="175">
        <f>J395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102</v>
      </c>
      <c r="E70" s="174"/>
      <c r="F70" s="174"/>
      <c r="G70" s="174"/>
      <c r="H70" s="174"/>
      <c r="I70" s="174"/>
      <c r="J70" s="175">
        <f>J416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103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Svratka, km 164,038 - 166,580 - PBPPO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93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3083-19/2 - SO-04 Úprava Svratky v intravilánu obce Herálec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Svratka</v>
      </c>
      <c r="G84" s="40"/>
      <c r="H84" s="40"/>
      <c r="I84" s="32" t="s">
        <v>23</v>
      </c>
      <c r="J84" s="72" t="str">
        <f>IF(J12="","",J12)</f>
        <v>18. 2. 2021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E15</f>
        <v>Povodí Moravy, s.p., Dřevařská 11, 602 00 Brno</v>
      </c>
      <c r="G86" s="40"/>
      <c r="H86" s="40"/>
      <c r="I86" s="32" t="s">
        <v>31</v>
      </c>
      <c r="J86" s="36" t="str">
        <f>E21</f>
        <v>AGROPROJEKT PSO,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54.4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AGROPROJEKT PSO, s.r.o., Slavíčkova 840/1b, 638 00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104</v>
      </c>
      <c r="D89" s="180" t="s">
        <v>57</v>
      </c>
      <c r="E89" s="180" t="s">
        <v>53</v>
      </c>
      <c r="F89" s="180" t="s">
        <v>54</v>
      </c>
      <c r="G89" s="180" t="s">
        <v>105</v>
      </c>
      <c r="H89" s="180" t="s">
        <v>106</v>
      </c>
      <c r="I89" s="180" t="s">
        <v>107</v>
      </c>
      <c r="J89" s="180" t="s">
        <v>97</v>
      </c>
      <c r="K89" s="181" t="s">
        <v>108</v>
      </c>
      <c r="L89" s="182"/>
      <c r="M89" s="92" t="s">
        <v>19</v>
      </c>
      <c r="N89" s="93" t="s">
        <v>42</v>
      </c>
      <c r="O89" s="93" t="s">
        <v>109</v>
      </c>
      <c r="P89" s="93" t="s">
        <v>110</v>
      </c>
      <c r="Q89" s="93" t="s">
        <v>111</v>
      </c>
      <c r="R89" s="93" t="s">
        <v>112</v>
      </c>
      <c r="S89" s="93" t="s">
        <v>113</v>
      </c>
      <c r="T89" s="94" t="s">
        <v>114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115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</f>
        <v>0</v>
      </c>
      <c r="Q90" s="96"/>
      <c r="R90" s="185">
        <f>R91</f>
        <v>5713.5441915499996</v>
      </c>
      <c r="S90" s="96"/>
      <c r="T90" s="186">
        <f>T91</f>
        <v>4835.3717919999999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98</v>
      </c>
      <c r="BK90" s="187">
        <f>BK91</f>
        <v>0</v>
      </c>
    </row>
    <row r="91" s="12" customFormat="1" ht="25.92" customHeight="1">
      <c r="A91" s="12"/>
      <c r="B91" s="188"/>
      <c r="C91" s="189"/>
      <c r="D91" s="190" t="s">
        <v>71</v>
      </c>
      <c r="E91" s="191" t="s">
        <v>116</v>
      </c>
      <c r="F91" s="191" t="s">
        <v>117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P92+P240+P269+P312+P332+P351+P356+P383+P395+P416</f>
        <v>0</v>
      </c>
      <c r="Q91" s="196"/>
      <c r="R91" s="197">
        <f>R92+R240+R269+R312+R332+R351+R356+R383+R395+R416</f>
        <v>5713.5441915499996</v>
      </c>
      <c r="S91" s="196"/>
      <c r="T91" s="198">
        <f>T92+T240+T269+T312+T332+T351+T356+T383+T395+T416</f>
        <v>4835.3717919999999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80</v>
      </c>
      <c r="AT91" s="200" t="s">
        <v>71</v>
      </c>
      <c r="AU91" s="200" t="s">
        <v>72</v>
      </c>
      <c r="AY91" s="199" t="s">
        <v>118</v>
      </c>
      <c r="BK91" s="201">
        <f>BK92+BK240+BK269+BK312+BK332+BK351+BK356+BK383+BK395+BK416</f>
        <v>0</v>
      </c>
    </row>
    <row r="92" s="12" customFormat="1" ht="22.8" customHeight="1">
      <c r="A92" s="12"/>
      <c r="B92" s="188"/>
      <c r="C92" s="189"/>
      <c r="D92" s="190" t="s">
        <v>71</v>
      </c>
      <c r="E92" s="202" t="s">
        <v>80</v>
      </c>
      <c r="F92" s="202" t="s">
        <v>119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SUM(P93:P239)</f>
        <v>0</v>
      </c>
      <c r="Q92" s="196"/>
      <c r="R92" s="197">
        <f>SUM(R93:R239)</f>
        <v>7.2000779999999995</v>
      </c>
      <c r="S92" s="196"/>
      <c r="T92" s="198">
        <f>SUM(T93:T239)</f>
        <v>8.0899999999999999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80</v>
      </c>
      <c r="AT92" s="200" t="s">
        <v>71</v>
      </c>
      <c r="AU92" s="200" t="s">
        <v>80</v>
      </c>
      <c r="AY92" s="199" t="s">
        <v>118</v>
      </c>
      <c r="BK92" s="201">
        <f>SUM(BK93:BK239)</f>
        <v>0</v>
      </c>
    </row>
    <row r="93" s="2" customFormat="1" ht="24.15" customHeight="1">
      <c r="A93" s="38"/>
      <c r="B93" s="39"/>
      <c r="C93" s="204" t="s">
        <v>82</v>
      </c>
      <c r="D93" s="204" t="s">
        <v>120</v>
      </c>
      <c r="E93" s="205" t="s">
        <v>527</v>
      </c>
      <c r="F93" s="206" t="s">
        <v>528</v>
      </c>
      <c r="G93" s="207" t="s">
        <v>134</v>
      </c>
      <c r="H93" s="208">
        <v>22</v>
      </c>
      <c r="I93" s="209"/>
      <c r="J93" s="210">
        <f>ROUND(I93*H93,2)</f>
        <v>0</v>
      </c>
      <c r="K93" s="206" t="s">
        <v>124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125</v>
      </c>
      <c r="AT93" s="215" t="s">
        <v>120</v>
      </c>
      <c r="AU93" s="215" t="s">
        <v>82</v>
      </c>
      <c r="AY93" s="17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125</v>
      </c>
      <c r="BM93" s="215" t="s">
        <v>529</v>
      </c>
    </row>
    <row r="94" s="2" customFormat="1">
      <c r="A94" s="38"/>
      <c r="B94" s="39"/>
      <c r="C94" s="40"/>
      <c r="D94" s="217" t="s">
        <v>127</v>
      </c>
      <c r="E94" s="40"/>
      <c r="F94" s="218" t="s">
        <v>530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127</v>
      </c>
      <c r="AU94" s="17" t="s">
        <v>82</v>
      </c>
    </row>
    <row r="95" s="2" customFormat="1">
      <c r="A95" s="38"/>
      <c r="B95" s="39"/>
      <c r="C95" s="40"/>
      <c r="D95" s="222" t="s">
        <v>129</v>
      </c>
      <c r="E95" s="40"/>
      <c r="F95" s="223" t="s">
        <v>531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82</v>
      </c>
    </row>
    <row r="96" s="2" customFormat="1" ht="24.15" customHeight="1">
      <c r="A96" s="38"/>
      <c r="B96" s="39"/>
      <c r="C96" s="204" t="s">
        <v>131</v>
      </c>
      <c r="D96" s="204" t="s">
        <v>120</v>
      </c>
      <c r="E96" s="205" t="s">
        <v>532</v>
      </c>
      <c r="F96" s="206" t="s">
        <v>533</v>
      </c>
      <c r="G96" s="207" t="s">
        <v>134</v>
      </c>
      <c r="H96" s="208">
        <v>10</v>
      </c>
      <c r="I96" s="209"/>
      <c r="J96" s="210">
        <f>ROUND(I96*H96,2)</f>
        <v>0</v>
      </c>
      <c r="K96" s="206" t="s">
        <v>124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125</v>
      </c>
      <c r="AT96" s="215" t="s">
        <v>120</v>
      </c>
      <c r="AU96" s="215" t="s">
        <v>82</v>
      </c>
      <c r="AY96" s="17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125</v>
      </c>
      <c r="BM96" s="215" t="s">
        <v>534</v>
      </c>
    </row>
    <row r="97" s="2" customFormat="1">
      <c r="A97" s="38"/>
      <c r="B97" s="39"/>
      <c r="C97" s="40"/>
      <c r="D97" s="217" t="s">
        <v>127</v>
      </c>
      <c r="E97" s="40"/>
      <c r="F97" s="218" t="s">
        <v>535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127</v>
      </c>
      <c r="AU97" s="17" t="s">
        <v>82</v>
      </c>
    </row>
    <row r="98" s="2" customFormat="1">
      <c r="A98" s="38"/>
      <c r="B98" s="39"/>
      <c r="C98" s="40"/>
      <c r="D98" s="222" t="s">
        <v>129</v>
      </c>
      <c r="E98" s="40"/>
      <c r="F98" s="223" t="s">
        <v>536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82</v>
      </c>
    </row>
    <row r="99" s="2" customFormat="1" ht="24.15" customHeight="1">
      <c r="A99" s="38"/>
      <c r="B99" s="39"/>
      <c r="C99" s="204" t="s">
        <v>125</v>
      </c>
      <c r="D99" s="204" t="s">
        <v>120</v>
      </c>
      <c r="E99" s="205" t="s">
        <v>537</v>
      </c>
      <c r="F99" s="206" t="s">
        <v>538</v>
      </c>
      <c r="G99" s="207" t="s">
        <v>134</v>
      </c>
      <c r="H99" s="208">
        <v>10</v>
      </c>
      <c r="I99" s="209"/>
      <c r="J99" s="210">
        <f>ROUND(I99*H99,2)</f>
        <v>0</v>
      </c>
      <c r="K99" s="206" t="s">
        <v>124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125</v>
      </c>
      <c r="AT99" s="215" t="s">
        <v>120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125</v>
      </c>
      <c r="BM99" s="215" t="s">
        <v>539</v>
      </c>
    </row>
    <row r="100" s="2" customFormat="1">
      <c r="A100" s="38"/>
      <c r="B100" s="39"/>
      <c r="C100" s="40"/>
      <c r="D100" s="217" t="s">
        <v>127</v>
      </c>
      <c r="E100" s="40"/>
      <c r="F100" s="218" t="s">
        <v>540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127</v>
      </c>
      <c r="AU100" s="17" t="s">
        <v>82</v>
      </c>
    </row>
    <row r="101" s="2" customFormat="1">
      <c r="A101" s="38"/>
      <c r="B101" s="39"/>
      <c r="C101" s="40"/>
      <c r="D101" s="222" t="s">
        <v>129</v>
      </c>
      <c r="E101" s="40"/>
      <c r="F101" s="223" t="s">
        <v>541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82</v>
      </c>
    </row>
    <row r="102" s="2" customFormat="1" ht="24.15" customHeight="1">
      <c r="A102" s="38"/>
      <c r="B102" s="39"/>
      <c r="C102" s="204" t="s">
        <v>143</v>
      </c>
      <c r="D102" s="204" t="s">
        <v>120</v>
      </c>
      <c r="E102" s="205" t="s">
        <v>542</v>
      </c>
      <c r="F102" s="206" t="s">
        <v>543</v>
      </c>
      <c r="G102" s="207" t="s">
        <v>134</v>
      </c>
      <c r="H102" s="208">
        <v>5</v>
      </c>
      <c r="I102" s="209"/>
      <c r="J102" s="210">
        <f>ROUND(I102*H102,2)</f>
        <v>0</v>
      </c>
      <c r="K102" s="206" t="s">
        <v>124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125</v>
      </c>
      <c r="AT102" s="215" t="s">
        <v>120</v>
      </c>
      <c r="AU102" s="215" t="s">
        <v>82</v>
      </c>
      <c r="AY102" s="17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125</v>
      </c>
      <c r="BM102" s="215" t="s">
        <v>544</v>
      </c>
    </row>
    <row r="103" s="2" customFormat="1">
      <c r="A103" s="38"/>
      <c r="B103" s="39"/>
      <c r="C103" s="40"/>
      <c r="D103" s="217" t="s">
        <v>127</v>
      </c>
      <c r="E103" s="40"/>
      <c r="F103" s="218" t="s">
        <v>545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127</v>
      </c>
      <c r="AU103" s="17" t="s">
        <v>82</v>
      </c>
    </row>
    <row r="104" s="2" customFormat="1">
      <c r="A104" s="38"/>
      <c r="B104" s="39"/>
      <c r="C104" s="40"/>
      <c r="D104" s="222" t="s">
        <v>129</v>
      </c>
      <c r="E104" s="40"/>
      <c r="F104" s="223" t="s">
        <v>546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82</v>
      </c>
    </row>
    <row r="105" s="2" customFormat="1" ht="24.15" customHeight="1">
      <c r="A105" s="38"/>
      <c r="B105" s="39"/>
      <c r="C105" s="204" t="s">
        <v>149</v>
      </c>
      <c r="D105" s="204" t="s">
        <v>120</v>
      </c>
      <c r="E105" s="205" t="s">
        <v>547</v>
      </c>
      <c r="F105" s="206" t="s">
        <v>548</v>
      </c>
      <c r="G105" s="207" t="s">
        <v>134</v>
      </c>
      <c r="H105" s="208">
        <v>1</v>
      </c>
      <c r="I105" s="209"/>
      <c r="J105" s="210">
        <f>ROUND(I105*H105,2)</f>
        <v>0</v>
      </c>
      <c r="K105" s="206" t="s">
        <v>124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125</v>
      </c>
      <c r="AT105" s="215" t="s">
        <v>120</v>
      </c>
      <c r="AU105" s="215" t="s">
        <v>82</v>
      </c>
      <c r="AY105" s="17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125</v>
      </c>
      <c r="BM105" s="215" t="s">
        <v>549</v>
      </c>
    </row>
    <row r="106" s="2" customFormat="1">
      <c r="A106" s="38"/>
      <c r="B106" s="39"/>
      <c r="C106" s="40"/>
      <c r="D106" s="217" t="s">
        <v>127</v>
      </c>
      <c r="E106" s="40"/>
      <c r="F106" s="218" t="s">
        <v>550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127</v>
      </c>
      <c r="AU106" s="17" t="s">
        <v>82</v>
      </c>
    </row>
    <row r="107" s="2" customFormat="1">
      <c r="A107" s="38"/>
      <c r="B107" s="39"/>
      <c r="C107" s="40"/>
      <c r="D107" s="222" t="s">
        <v>129</v>
      </c>
      <c r="E107" s="40"/>
      <c r="F107" s="223" t="s">
        <v>551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129</v>
      </c>
      <c r="AU107" s="17" t="s">
        <v>82</v>
      </c>
    </row>
    <row r="108" s="2" customFormat="1" ht="24.15" customHeight="1">
      <c r="A108" s="38"/>
      <c r="B108" s="39"/>
      <c r="C108" s="204" t="s">
        <v>552</v>
      </c>
      <c r="D108" s="204" t="s">
        <v>120</v>
      </c>
      <c r="E108" s="205" t="s">
        <v>168</v>
      </c>
      <c r="F108" s="206" t="s">
        <v>169</v>
      </c>
      <c r="G108" s="207" t="s">
        <v>134</v>
      </c>
      <c r="H108" s="208">
        <v>34</v>
      </c>
      <c r="I108" s="209"/>
      <c r="J108" s="210">
        <f>ROUND(I108*H108,2)</f>
        <v>0</v>
      </c>
      <c r="K108" s="206" t="s">
        <v>124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125</v>
      </c>
      <c r="AT108" s="215" t="s">
        <v>120</v>
      </c>
      <c r="AU108" s="215" t="s">
        <v>82</v>
      </c>
      <c r="AY108" s="17" t="s">
        <v>118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80</v>
      </c>
      <c r="BK108" s="216">
        <f>ROUND(I108*H108,2)</f>
        <v>0</v>
      </c>
      <c r="BL108" s="17" t="s">
        <v>125</v>
      </c>
      <c r="BM108" s="215" t="s">
        <v>553</v>
      </c>
    </row>
    <row r="109" s="2" customFormat="1">
      <c r="A109" s="38"/>
      <c r="B109" s="39"/>
      <c r="C109" s="40"/>
      <c r="D109" s="217" t="s">
        <v>127</v>
      </c>
      <c r="E109" s="40"/>
      <c r="F109" s="218" t="s">
        <v>171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127</v>
      </c>
      <c r="AU109" s="17" t="s">
        <v>82</v>
      </c>
    </row>
    <row r="110" s="2" customFormat="1">
      <c r="A110" s="38"/>
      <c r="B110" s="39"/>
      <c r="C110" s="40"/>
      <c r="D110" s="222" t="s">
        <v>129</v>
      </c>
      <c r="E110" s="40"/>
      <c r="F110" s="223" t="s">
        <v>172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129</v>
      </c>
      <c r="AU110" s="17" t="s">
        <v>82</v>
      </c>
    </row>
    <row r="111" s="2" customFormat="1" ht="16.5" customHeight="1">
      <c r="A111" s="38"/>
      <c r="B111" s="39"/>
      <c r="C111" s="204" t="s">
        <v>155</v>
      </c>
      <c r="D111" s="204" t="s">
        <v>120</v>
      </c>
      <c r="E111" s="205" t="s">
        <v>174</v>
      </c>
      <c r="F111" s="206" t="s">
        <v>175</v>
      </c>
      <c r="G111" s="207" t="s">
        <v>134</v>
      </c>
      <c r="H111" s="208">
        <v>34</v>
      </c>
      <c r="I111" s="209"/>
      <c r="J111" s="210">
        <f>ROUND(I111*H111,2)</f>
        <v>0</v>
      </c>
      <c r="K111" s="206" t="s">
        <v>124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125</v>
      </c>
      <c r="AT111" s="215" t="s">
        <v>120</v>
      </c>
      <c r="AU111" s="215" t="s">
        <v>82</v>
      </c>
      <c r="AY111" s="17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125</v>
      </c>
      <c r="BM111" s="215" t="s">
        <v>554</v>
      </c>
    </row>
    <row r="112" s="2" customFormat="1">
      <c r="A112" s="38"/>
      <c r="B112" s="39"/>
      <c r="C112" s="40"/>
      <c r="D112" s="217" t="s">
        <v>127</v>
      </c>
      <c r="E112" s="40"/>
      <c r="F112" s="218" t="s">
        <v>177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127</v>
      </c>
      <c r="AU112" s="17" t="s">
        <v>82</v>
      </c>
    </row>
    <row r="113" s="2" customFormat="1">
      <c r="A113" s="38"/>
      <c r="B113" s="39"/>
      <c r="C113" s="40"/>
      <c r="D113" s="222" t="s">
        <v>129</v>
      </c>
      <c r="E113" s="40"/>
      <c r="F113" s="223" t="s">
        <v>178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129</v>
      </c>
      <c r="AU113" s="17" t="s">
        <v>82</v>
      </c>
    </row>
    <row r="114" s="2" customFormat="1" ht="16.5" customHeight="1">
      <c r="A114" s="38"/>
      <c r="B114" s="39"/>
      <c r="C114" s="204" t="s">
        <v>161</v>
      </c>
      <c r="D114" s="204" t="s">
        <v>120</v>
      </c>
      <c r="E114" s="205" t="s">
        <v>180</v>
      </c>
      <c r="F114" s="206" t="s">
        <v>181</v>
      </c>
      <c r="G114" s="207" t="s">
        <v>134</v>
      </c>
      <c r="H114" s="208">
        <v>18</v>
      </c>
      <c r="I114" s="209"/>
      <c r="J114" s="210">
        <f>ROUND(I114*H114,2)</f>
        <v>0</v>
      </c>
      <c r="K114" s="206" t="s">
        <v>124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125</v>
      </c>
      <c r="AT114" s="215" t="s">
        <v>120</v>
      </c>
      <c r="AU114" s="215" t="s">
        <v>82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125</v>
      </c>
      <c r="BM114" s="215" t="s">
        <v>555</v>
      </c>
    </row>
    <row r="115" s="2" customFormat="1">
      <c r="A115" s="38"/>
      <c r="B115" s="39"/>
      <c r="C115" s="40"/>
      <c r="D115" s="217" t="s">
        <v>127</v>
      </c>
      <c r="E115" s="40"/>
      <c r="F115" s="218" t="s">
        <v>183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127</v>
      </c>
      <c r="AU115" s="17" t="s">
        <v>82</v>
      </c>
    </row>
    <row r="116" s="2" customFormat="1">
      <c r="A116" s="38"/>
      <c r="B116" s="39"/>
      <c r="C116" s="40"/>
      <c r="D116" s="222" t="s">
        <v>129</v>
      </c>
      <c r="E116" s="40"/>
      <c r="F116" s="223" t="s">
        <v>184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129</v>
      </c>
      <c r="AU116" s="17" t="s">
        <v>82</v>
      </c>
    </row>
    <row r="117" s="2" customFormat="1" ht="16.5" customHeight="1">
      <c r="A117" s="38"/>
      <c r="B117" s="39"/>
      <c r="C117" s="204" t="s">
        <v>173</v>
      </c>
      <c r="D117" s="204" t="s">
        <v>120</v>
      </c>
      <c r="E117" s="205" t="s">
        <v>556</v>
      </c>
      <c r="F117" s="206" t="s">
        <v>557</v>
      </c>
      <c r="G117" s="207" t="s">
        <v>134</v>
      </c>
      <c r="H117" s="208">
        <v>7</v>
      </c>
      <c r="I117" s="209"/>
      <c r="J117" s="210">
        <f>ROUND(I117*H117,2)</f>
        <v>0</v>
      </c>
      <c r="K117" s="206" t="s">
        <v>124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125</v>
      </c>
      <c r="AT117" s="215" t="s">
        <v>120</v>
      </c>
      <c r="AU117" s="215" t="s">
        <v>82</v>
      </c>
      <c r="AY117" s="17" t="s">
        <v>118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125</v>
      </c>
      <c r="BM117" s="215" t="s">
        <v>558</v>
      </c>
    </row>
    <row r="118" s="2" customFormat="1">
      <c r="A118" s="38"/>
      <c r="B118" s="39"/>
      <c r="C118" s="40"/>
      <c r="D118" s="217" t="s">
        <v>127</v>
      </c>
      <c r="E118" s="40"/>
      <c r="F118" s="218" t="s">
        <v>559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127</v>
      </c>
      <c r="AU118" s="17" t="s">
        <v>82</v>
      </c>
    </row>
    <row r="119" s="2" customFormat="1">
      <c r="A119" s="38"/>
      <c r="B119" s="39"/>
      <c r="C119" s="40"/>
      <c r="D119" s="222" t="s">
        <v>129</v>
      </c>
      <c r="E119" s="40"/>
      <c r="F119" s="223" t="s">
        <v>560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129</v>
      </c>
      <c r="AU119" s="17" t="s">
        <v>82</v>
      </c>
    </row>
    <row r="120" s="2" customFormat="1" ht="16.5" customHeight="1">
      <c r="A120" s="38"/>
      <c r="B120" s="39"/>
      <c r="C120" s="204" t="s">
        <v>179</v>
      </c>
      <c r="D120" s="204" t="s">
        <v>120</v>
      </c>
      <c r="E120" s="205" t="s">
        <v>192</v>
      </c>
      <c r="F120" s="206" t="s">
        <v>193</v>
      </c>
      <c r="G120" s="207" t="s">
        <v>134</v>
      </c>
      <c r="H120" s="208">
        <v>2</v>
      </c>
      <c r="I120" s="209"/>
      <c r="J120" s="210">
        <f>ROUND(I120*H120,2)</f>
        <v>0</v>
      </c>
      <c r="K120" s="206" t="s">
        <v>124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125</v>
      </c>
      <c r="AT120" s="215" t="s">
        <v>120</v>
      </c>
      <c r="AU120" s="215" t="s">
        <v>82</v>
      </c>
      <c r="AY120" s="17" t="s">
        <v>118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125</v>
      </c>
      <c r="BM120" s="215" t="s">
        <v>561</v>
      </c>
    </row>
    <row r="121" s="2" customFormat="1">
      <c r="A121" s="38"/>
      <c r="B121" s="39"/>
      <c r="C121" s="40"/>
      <c r="D121" s="217" t="s">
        <v>127</v>
      </c>
      <c r="E121" s="40"/>
      <c r="F121" s="218" t="s">
        <v>195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127</v>
      </c>
      <c r="AU121" s="17" t="s">
        <v>82</v>
      </c>
    </row>
    <row r="122" s="2" customFormat="1">
      <c r="A122" s="38"/>
      <c r="B122" s="39"/>
      <c r="C122" s="40"/>
      <c r="D122" s="222" t="s">
        <v>129</v>
      </c>
      <c r="E122" s="40"/>
      <c r="F122" s="223" t="s">
        <v>196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129</v>
      </c>
      <c r="AU122" s="17" t="s">
        <v>82</v>
      </c>
    </row>
    <row r="123" s="2" customFormat="1" ht="24.15" customHeight="1">
      <c r="A123" s="38"/>
      <c r="B123" s="39"/>
      <c r="C123" s="204" t="s">
        <v>185</v>
      </c>
      <c r="D123" s="204" t="s">
        <v>120</v>
      </c>
      <c r="E123" s="205" t="s">
        <v>562</v>
      </c>
      <c r="F123" s="206" t="s">
        <v>563</v>
      </c>
      <c r="G123" s="207" t="s">
        <v>123</v>
      </c>
      <c r="H123" s="208">
        <v>14.5</v>
      </c>
      <c r="I123" s="209"/>
      <c r="J123" s="210">
        <f>ROUND(I123*H123,2)</f>
        <v>0</v>
      </c>
      <c r="K123" s="206" t="s">
        <v>124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0.26000000000000001</v>
      </c>
      <c r="T123" s="214">
        <f>S123*H123</f>
        <v>3.77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125</v>
      </c>
      <c r="AT123" s="215" t="s">
        <v>120</v>
      </c>
      <c r="AU123" s="215" t="s">
        <v>82</v>
      </c>
      <c r="AY123" s="17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125</v>
      </c>
      <c r="BM123" s="215" t="s">
        <v>564</v>
      </c>
    </row>
    <row r="124" s="2" customFormat="1">
      <c r="A124" s="38"/>
      <c r="B124" s="39"/>
      <c r="C124" s="40"/>
      <c r="D124" s="217" t="s">
        <v>127</v>
      </c>
      <c r="E124" s="40"/>
      <c r="F124" s="218" t="s">
        <v>565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127</v>
      </c>
      <c r="AU124" s="17" t="s">
        <v>82</v>
      </c>
    </row>
    <row r="125" s="2" customFormat="1">
      <c r="A125" s="38"/>
      <c r="B125" s="39"/>
      <c r="C125" s="40"/>
      <c r="D125" s="222" t="s">
        <v>129</v>
      </c>
      <c r="E125" s="40"/>
      <c r="F125" s="223" t="s">
        <v>566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129</v>
      </c>
      <c r="AU125" s="17" t="s">
        <v>82</v>
      </c>
    </row>
    <row r="126" s="2" customFormat="1" ht="24.15" customHeight="1">
      <c r="A126" s="38"/>
      <c r="B126" s="39"/>
      <c r="C126" s="204" t="s">
        <v>191</v>
      </c>
      <c r="D126" s="204" t="s">
        <v>120</v>
      </c>
      <c r="E126" s="205" t="s">
        <v>567</v>
      </c>
      <c r="F126" s="206" t="s">
        <v>568</v>
      </c>
      <c r="G126" s="207" t="s">
        <v>123</v>
      </c>
      <c r="H126" s="208">
        <v>24</v>
      </c>
      <c r="I126" s="209"/>
      <c r="J126" s="210">
        <f>ROUND(I126*H126,2)</f>
        <v>0</v>
      </c>
      <c r="K126" s="206" t="s">
        <v>124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0.17999999999999999</v>
      </c>
      <c r="T126" s="214">
        <f>S126*H126</f>
        <v>4.3200000000000003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125</v>
      </c>
      <c r="AT126" s="215" t="s">
        <v>120</v>
      </c>
      <c r="AU126" s="215" t="s">
        <v>82</v>
      </c>
      <c r="AY126" s="17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125</v>
      </c>
      <c r="BM126" s="215" t="s">
        <v>569</v>
      </c>
    </row>
    <row r="127" s="2" customFormat="1">
      <c r="A127" s="38"/>
      <c r="B127" s="39"/>
      <c r="C127" s="40"/>
      <c r="D127" s="217" t="s">
        <v>127</v>
      </c>
      <c r="E127" s="40"/>
      <c r="F127" s="218" t="s">
        <v>570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127</v>
      </c>
      <c r="AU127" s="17" t="s">
        <v>82</v>
      </c>
    </row>
    <row r="128" s="2" customFormat="1">
      <c r="A128" s="38"/>
      <c r="B128" s="39"/>
      <c r="C128" s="40"/>
      <c r="D128" s="222" t="s">
        <v>129</v>
      </c>
      <c r="E128" s="40"/>
      <c r="F128" s="223" t="s">
        <v>571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82</v>
      </c>
    </row>
    <row r="129" s="2" customFormat="1" ht="24.15" customHeight="1">
      <c r="A129" s="38"/>
      <c r="B129" s="39"/>
      <c r="C129" s="204" t="s">
        <v>197</v>
      </c>
      <c r="D129" s="204" t="s">
        <v>120</v>
      </c>
      <c r="E129" s="205" t="s">
        <v>572</v>
      </c>
      <c r="F129" s="206" t="s">
        <v>573</v>
      </c>
      <c r="G129" s="207" t="s">
        <v>206</v>
      </c>
      <c r="H129" s="208">
        <v>1663.2000000000001</v>
      </c>
      <c r="I129" s="209"/>
      <c r="J129" s="210">
        <f>ROUND(I129*H129,2)</f>
        <v>0</v>
      </c>
      <c r="K129" s="206" t="s">
        <v>124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125</v>
      </c>
      <c r="AT129" s="215" t="s">
        <v>120</v>
      </c>
      <c r="AU129" s="215" t="s">
        <v>82</v>
      </c>
      <c r="AY129" s="17" t="s">
        <v>118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125</v>
      </c>
      <c r="BM129" s="215" t="s">
        <v>574</v>
      </c>
    </row>
    <row r="130" s="2" customFormat="1">
      <c r="A130" s="38"/>
      <c r="B130" s="39"/>
      <c r="C130" s="40"/>
      <c r="D130" s="217" t="s">
        <v>127</v>
      </c>
      <c r="E130" s="40"/>
      <c r="F130" s="218" t="s">
        <v>575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127</v>
      </c>
      <c r="AU130" s="17" t="s">
        <v>82</v>
      </c>
    </row>
    <row r="131" s="2" customFormat="1">
      <c r="A131" s="38"/>
      <c r="B131" s="39"/>
      <c r="C131" s="40"/>
      <c r="D131" s="222" t="s">
        <v>129</v>
      </c>
      <c r="E131" s="40"/>
      <c r="F131" s="223" t="s">
        <v>576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129</v>
      </c>
      <c r="AU131" s="17" t="s">
        <v>82</v>
      </c>
    </row>
    <row r="132" s="13" customFormat="1">
      <c r="A132" s="13"/>
      <c r="B132" s="224"/>
      <c r="C132" s="225"/>
      <c r="D132" s="217" t="s">
        <v>210</v>
      </c>
      <c r="E132" s="226" t="s">
        <v>19</v>
      </c>
      <c r="F132" s="227" t="s">
        <v>577</v>
      </c>
      <c r="G132" s="225"/>
      <c r="H132" s="228">
        <v>1663.2000000000001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210</v>
      </c>
      <c r="AU132" s="234" t="s">
        <v>82</v>
      </c>
      <c r="AV132" s="13" t="s">
        <v>82</v>
      </c>
      <c r="AW132" s="13" t="s">
        <v>33</v>
      </c>
      <c r="AX132" s="13" t="s">
        <v>80</v>
      </c>
      <c r="AY132" s="234" t="s">
        <v>118</v>
      </c>
    </row>
    <row r="133" s="2" customFormat="1" ht="24.15" customHeight="1">
      <c r="A133" s="38"/>
      <c r="B133" s="39"/>
      <c r="C133" s="204" t="s">
        <v>203</v>
      </c>
      <c r="D133" s="204" t="s">
        <v>120</v>
      </c>
      <c r="E133" s="205" t="s">
        <v>578</v>
      </c>
      <c r="F133" s="206" t="s">
        <v>579</v>
      </c>
      <c r="G133" s="207" t="s">
        <v>580</v>
      </c>
      <c r="H133" s="208">
        <v>1056</v>
      </c>
      <c r="I133" s="209"/>
      <c r="J133" s="210">
        <f>ROUND(I133*H133,2)</f>
        <v>0</v>
      </c>
      <c r="K133" s="206" t="s">
        <v>124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3.0000000000000001E-05</v>
      </c>
      <c r="R133" s="213">
        <f>Q133*H133</f>
        <v>0.03168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125</v>
      </c>
      <c r="AT133" s="215" t="s">
        <v>120</v>
      </c>
      <c r="AU133" s="215" t="s">
        <v>82</v>
      </c>
      <c r="AY133" s="17" t="s">
        <v>118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80</v>
      </c>
      <c r="BK133" s="216">
        <f>ROUND(I133*H133,2)</f>
        <v>0</v>
      </c>
      <c r="BL133" s="17" t="s">
        <v>125</v>
      </c>
      <c r="BM133" s="215" t="s">
        <v>581</v>
      </c>
    </row>
    <row r="134" s="2" customFormat="1">
      <c r="A134" s="38"/>
      <c r="B134" s="39"/>
      <c r="C134" s="40"/>
      <c r="D134" s="217" t="s">
        <v>127</v>
      </c>
      <c r="E134" s="40"/>
      <c r="F134" s="218" t="s">
        <v>582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127</v>
      </c>
      <c r="AU134" s="17" t="s">
        <v>82</v>
      </c>
    </row>
    <row r="135" s="2" customFormat="1">
      <c r="A135" s="38"/>
      <c r="B135" s="39"/>
      <c r="C135" s="40"/>
      <c r="D135" s="222" t="s">
        <v>129</v>
      </c>
      <c r="E135" s="40"/>
      <c r="F135" s="223" t="s">
        <v>583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129</v>
      </c>
      <c r="AU135" s="17" t="s">
        <v>82</v>
      </c>
    </row>
    <row r="136" s="13" customFormat="1">
      <c r="A136" s="13"/>
      <c r="B136" s="224"/>
      <c r="C136" s="225"/>
      <c r="D136" s="217" t="s">
        <v>210</v>
      </c>
      <c r="E136" s="226" t="s">
        <v>19</v>
      </c>
      <c r="F136" s="227" t="s">
        <v>584</v>
      </c>
      <c r="G136" s="225"/>
      <c r="H136" s="228">
        <v>1056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210</v>
      </c>
      <c r="AU136" s="234" t="s">
        <v>82</v>
      </c>
      <c r="AV136" s="13" t="s">
        <v>82</v>
      </c>
      <c r="AW136" s="13" t="s">
        <v>33</v>
      </c>
      <c r="AX136" s="13" t="s">
        <v>80</v>
      </c>
      <c r="AY136" s="234" t="s">
        <v>118</v>
      </c>
    </row>
    <row r="137" s="2" customFormat="1" ht="24.15" customHeight="1">
      <c r="A137" s="38"/>
      <c r="B137" s="39"/>
      <c r="C137" s="204" t="s">
        <v>8</v>
      </c>
      <c r="D137" s="204" t="s">
        <v>120</v>
      </c>
      <c r="E137" s="205" t="s">
        <v>585</v>
      </c>
      <c r="F137" s="206" t="s">
        <v>586</v>
      </c>
      <c r="G137" s="207" t="s">
        <v>587</v>
      </c>
      <c r="H137" s="208">
        <v>180</v>
      </c>
      <c r="I137" s="209"/>
      <c r="J137" s="210">
        <f>ROUND(I137*H137,2)</f>
        <v>0</v>
      </c>
      <c r="K137" s="206" t="s">
        <v>124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125</v>
      </c>
      <c r="AT137" s="215" t="s">
        <v>120</v>
      </c>
      <c r="AU137" s="215" t="s">
        <v>82</v>
      </c>
      <c r="AY137" s="17" t="s">
        <v>118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125</v>
      </c>
      <c r="BM137" s="215" t="s">
        <v>588</v>
      </c>
    </row>
    <row r="138" s="2" customFormat="1">
      <c r="A138" s="38"/>
      <c r="B138" s="39"/>
      <c r="C138" s="40"/>
      <c r="D138" s="217" t="s">
        <v>127</v>
      </c>
      <c r="E138" s="40"/>
      <c r="F138" s="218" t="s">
        <v>589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127</v>
      </c>
      <c r="AU138" s="17" t="s">
        <v>82</v>
      </c>
    </row>
    <row r="139" s="2" customFormat="1">
      <c r="A139" s="38"/>
      <c r="B139" s="39"/>
      <c r="C139" s="40"/>
      <c r="D139" s="222" t="s">
        <v>129</v>
      </c>
      <c r="E139" s="40"/>
      <c r="F139" s="223" t="s">
        <v>590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82</v>
      </c>
    </row>
    <row r="140" s="2" customFormat="1" ht="24.15" customHeight="1">
      <c r="A140" s="38"/>
      <c r="B140" s="39"/>
      <c r="C140" s="204" t="s">
        <v>217</v>
      </c>
      <c r="D140" s="204" t="s">
        <v>120</v>
      </c>
      <c r="E140" s="205" t="s">
        <v>591</v>
      </c>
      <c r="F140" s="206" t="s">
        <v>592</v>
      </c>
      <c r="G140" s="207" t="s">
        <v>206</v>
      </c>
      <c r="H140" s="208">
        <v>2695</v>
      </c>
      <c r="I140" s="209"/>
      <c r="J140" s="210">
        <f>ROUND(I140*H140,2)</f>
        <v>0</v>
      </c>
      <c r="K140" s="206" t="s">
        <v>124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125</v>
      </c>
      <c r="AT140" s="215" t="s">
        <v>120</v>
      </c>
      <c r="AU140" s="215" t="s">
        <v>82</v>
      </c>
      <c r="AY140" s="17" t="s">
        <v>118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125</v>
      </c>
      <c r="BM140" s="215" t="s">
        <v>593</v>
      </c>
    </row>
    <row r="141" s="2" customFormat="1">
      <c r="A141" s="38"/>
      <c r="B141" s="39"/>
      <c r="C141" s="40"/>
      <c r="D141" s="217" t="s">
        <v>127</v>
      </c>
      <c r="E141" s="40"/>
      <c r="F141" s="218" t="s">
        <v>594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127</v>
      </c>
      <c r="AU141" s="17" t="s">
        <v>82</v>
      </c>
    </row>
    <row r="142" s="2" customFormat="1">
      <c r="A142" s="38"/>
      <c r="B142" s="39"/>
      <c r="C142" s="40"/>
      <c r="D142" s="222" t="s">
        <v>129</v>
      </c>
      <c r="E142" s="40"/>
      <c r="F142" s="223" t="s">
        <v>595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82</v>
      </c>
    </row>
    <row r="143" s="13" customFormat="1">
      <c r="A143" s="13"/>
      <c r="B143" s="224"/>
      <c r="C143" s="225"/>
      <c r="D143" s="217" t="s">
        <v>210</v>
      </c>
      <c r="E143" s="226" t="s">
        <v>19</v>
      </c>
      <c r="F143" s="227" t="s">
        <v>596</v>
      </c>
      <c r="G143" s="225"/>
      <c r="H143" s="228">
        <v>2695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210</v>
      </c>
      <c r="AU143" s="234" t="s">
        <v>82</v>
      </c>
      <c r="AV143" s="13" t="s">
        <v>82</v>
      </c>
      <c r="AW143" s="13" t="s">
        <v>33</v>
      </c>
      <c r="AX143" s="13" t="s">
        <v>80</v>
      </c>
      <c r="AY143" s="234" t="s">
        <v>118</v>
      </c>
    </row>
    <row r="144" s="2" customFormat="1" ht="33" customHeight="1">
      <c r="A144" s="38"/>
      <c r="B144" s="39"/>
      <c r="C144" s="204" t="s">
        <v>223</v>
      </c>
      <c r="D144" s="204" t="s">
        <v>120</v>
      </c>
      <c r="E144" s="205" t="s">
        <v>204</v>
      </c>
      <c r="F144" s="206" t="s">
        <v>205</v>
      </c>
      <c r="G144" s="207" t="s">
        <v>206</v>
      </c>
      <c r="H144" s="208">
        <v>280</v>
      </c>
      <c r="I144" s="209"/>
      <c r="J144" s="210">
        <f>ROUND(I144*H144,2)</f>
        <v>0</v>
      </c>
      <c r="K144" s="206" t="s">
        <v>124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125</v>
      </c>
      <c r="AT144" s="215" t="s">
        <v>120</v>
      </c>
      <c r="AU144" s="215" t="s">
        <v>82</v>
      </c>
      <c r="AY144" s="17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125</v>
      </c>
      <c r="BM144" s="215" t="s">
        <v>597</v>
      </c>
    </row>
    <row r="145" s="2" customFormat="1">
      <c r="A145" s="38"/>
      <c r="B145" s="39"/>
      <c r="C145" s="40"/>
      <c r="D145" s="217" t="s">
        <v>127</v>
      </c>
      <c r="E145" s="40"/>
      <c r="F145" s="218" t="s">
        <v>208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127</v>
      </c>
      <c r="AU145" s="17" t="s">
        <v>82</v>
      </c>
    </row>
    <row r="146" s="2" customFormat="1">
      <c r="A146" s="38"/>
      <c r="B146" s="39"/>
      <c r="C146" s="40"/>
      <c r="D146" s="222" t="s">
        <v>129</v>
      </c>
      <c r="E146" s="40"/>
      <c r="F146" s="223" t="s">
        <v>209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82</v>
      </c>
    </row>
    <row r="147" s="2" customFormat="1" ht="24.15" customHeight="1">
      <c r="A147" s="38"/>
      <c r="B147" s="39"/>
      <c r="C147" s="204" t="s">
        <v>229</v>
      </c>
      <c r="D147" s="204" t="s">
        <v>120</v>
      </c>
      <c r="E147" s="205" t="s">
        <v>598</v>
      </c>
      <c r="F147" s="206" t="s">
        <v>599</v>
      </c>
      <c r="G147" s="207" t="s">
        <v>123</v>
      </c>
      <c r="H147" s="208">
        <v>4370</v>
      </c>
      <c r="I147" s="209"/>
      <c r="J147" s="210">
        <f>ROUND(I147*H147,2)</f>
        <v>0</v>
      </c>
      <c r="K147" s="206" t="s">
        <v>124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0.00084999999999999995</v>
      </c>
      <c r="R147" s="213">
        <f>Q147*H147</f>
        <v>3.7144999999999997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125</v>
      </c>
      <c r="AT147" s="215" t="s">
        <v>120</v>
      </c>
      <c r="AU147" s="215" t="s">
        <v>82</v>
      </c>
      <c r="AY147" s="17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80</v>
      </c>
      <c r="BK147" s="216">
        <f>ROUND(I147*H147,2)</f>
        <v>0</v>
      </c>
      <c r="BL147" s="17" t="s">
        <v>125</v>
      </c>
      <c r="BM147" s="215" t="s">
        <v>600</v>
      </c>
    </row>
    <row r="148" s="2" customFormat="1">
      <c r="A148" s="38"/>
      <c r="B148" s="39"/>
      <c r="C148" s="40"/>
      <c r="D148" s="217" t="s">
        <v>127</v>
      </c>
      <c r="E148" s="40"/>
      <c r="F148" s="218" t="s">
        <v>601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127</v>
      </c>
      <c r="AU148" s="17" t="s">
        <v>82</v>
      </c>
    </row>
    <row r="149" s="2" customFormat="1">
      <c r="A149" s="38"/>
      <c r="B149" s="39"/>
      <c r="C149" s="40"/>
      <c r="D149" s="222" t="s">
        <v>129</v>
      </c>
      <c r="E149" s="40"/>
      <c r="F149" s="223" t="s">
        <v>602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82</v>
      </c>
    </row>
    <row r="150" s="13" customFormat="1">
      <c r="A150" s="13"/>
      <c r="B150" s="224"/>
      <c r="C150" s="225"/>
      <c r="D150" s="217" t="s">
        <v>210</v>
      </c>
      <c r="E150" s="226" t="s">
        <v>19</v>
      </c>
      <c r="F150" s="227" t="s">
        <v>603</v>
      </c>
      <c r="G150" s="225"/>
      <c r="H150" s="228">
        <v>4370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210</v>
      </c>
      <c r="AU150" s="234" t="s">
        <v>82</v>
      </c>
      <c r="AV150" s="13" t="s">
        <v>82</v>
      </c>
      <c r="AW150" s="13" t="s">
        <v>33</v>
      </c>
      <c r="AX150" s="13" t="s">
        <v>80</v>
      </c>
      <c r="AY150" s="234" t="s">
        <v>118</v>
      </c>
    </row>
    <row r="151" s="2" customFormat="1" ht="24.15" customHeight="1">
      <c r="A151" s="38"/>
      <c r="B151" s="39"/>
      <c r="C151" s="204" t="s">
        <v>235</v>
      </c>
      <c r="D151" s="204" t="s">
        <v>120</v>
      </c>
      <c r="E151" s="205" t="s">
        <v>604</v>
      </c>
      <c r="F151" s="206" t="s">
        <v>605</v>
      </c>
      <c r="G151" s="207" t="s">
        <v>123</v>
      </c>
      <c r="H151" s="208">
        <v>4370</v>
      </c>
      <c r="I151" s="209"/>
      <c r="J151" s="210">
        <f>ROUND(I151*H151,2)</f>
        <v>0</v>
      </c>
      <c r="K151" s="206" t="s">
        <v>124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125</v>
      </c>
      <c r="AT151" s="215" t="s">
        <v>120</v>
      </c>
      <c r="AU151" s="215" t="s">
        <v>82</v>
      </c>
      <c r="AY151" s="17" t="s">
        <v>118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80</v>
      </c>
      <c r="BK151" s="216">
        <f>ROUND(I151*H151,2)</f>
        <v>0</v>
      </c>
      <c r="BL151" s="17" t="s">
        <v>125</v>
      </c>
      <c r="BM151" s="215" t="s">
        <v>606</v>
      </c>
    </row>
    <row r="152" s="2" customFormat="1">
      <c r="A152" s="38"/>
      <c r="B152" s="39"/>
      <c r="C152" s="40"/>
      <c r="D152" s="217" t="s">
        <v>127</v>
      </c>
      <c r="E152" s="40"/>
      <c r="F152" s="218" t="s">
        <v>607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127</v>
      </c>
      <c r="AU152" s="17" t="s">
        <v>82</v>
      </c>
    </row>
    <row r="153" s="2" customFormat="1">
      <c r="A153" s="38"/>
      <c r="B153" s="39"/>
      <c r="C153" s="40"/>
      <c r="D153" s="222" t="s">
        <v>129</v>
      </c>
      <c r="E153" s="40"/>
      <c r="F153" s="223" t="s">
        <v>608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82</v>
      </c>
    </row>
    <row r="154" s="13" customFormat="1">
      <c r="A154" s="13"/>
      <c r="B154" s="224"/>
      <c r="C154" s="225"/>
      <c r="D154" s="217" t="s">
        <v>210</v>
      </c>
      <c r="E154" s="226" t="s">
        <v>19</v>
      </c>
      <c r="F154" s="227" t="s">
        <v>603</v>
      </c>
      <c r="G154" s="225"/>
      <c r="H154" s="228">
        <v>4370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210</v>
      </c>
      <c r="AU154" s="234" t="s">
        <v>82</v>
      </c>
      <c r="AV154" s="13" t="s">
        <v>82</v>
      </c>
      <c r="AW154" s="13" t="s">
        <v>33</v>
      </c>
      <c r="AX154" s="13" t="s">
        <v>80</v>
      </c>
      <c r="AY154" s="234" t="s">
        <v>118</v>
      </c>
    </row>
    <row r="155" s="2" customFormat="1" ht="21.75" customHeight="1">
      <c r="A155" s="38"/>
      <c r="B155" s="39"/>
      <c r="C155" s="204" t="s">
        <v>241</v>
      </c>
      <c r="D155" s="204" t="s">
        <v>120</v>
      </c>
      <c r="E155" s="205" t="s">
        <v>609</v>
      </c>
      <c r="F155" s="206" t="s">
        <v>610</v>
      </c>
      <c r="G155" s="207" t="s">
        <v>123</v>
      </c>
      <c r="H155" s="208">
        <v>4370</v>
      </c>
      <c r="I155" s="209"/>
      <c r="J155" s="210">
        <f>ROUND(I155*H155,2)</f>
        <v>0</v>
      </c>
      <c r="K155" s="206" t="s">
        <v>124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0.00079000000000000001</v>
      </c>
      <c r="R155" s="213">
        <f>Q155*H155</f>
        <v>3.4523000000000001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125</v>
      </c>
      <c r="AT155" s="215" t="s">
        <v>120</v>
      </c>
      <c r="AU155" s="215" t="s">
        <v>82</v>
      </c>
      <c r="AY155" s="17" t="s">
        <v>118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125</v>
      </c>
      <c r="BM155" s="215" t="s">
        <v>611</v>
      </c>
    </row>
    <row r="156" s="2" customFormat="1">
      <c r="A156" s="38"/>
      <c r="B156" s="39"/>
      <c r="C156" s="40"/>
      <c r="D156" s="217" t="s">
        <v>127</v>
      </c>
      <c r="E156" s="40"/>
      <c r="F156" s="218" t="s">
        <v>612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127</v>
      </c>
      <c r="AU156" s="17" t="s">
        <v>82</v>
      </c>
    </row>
    <row r="157" s="2" customFormat="1">
      <c r="A157" s="38"/>
      <c r="B157" s="39"/>
      <c r="C157" s="40"/>
      <c r="D157" s="222" t="s">
        <v>129</v>
      </c>
      <c r="E157" s="40"/>
      <c r="F157" s="223" t="s">
        <v>613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82</v>
      </c>
    </row>
    <row r="158" s="13" customFormat="1">
      <c r="A158" s="13"/>
      <c r="B158" s="224"/>
      <c r="C158" s="225"/>
      <c r="D158" s="217" t="s">
        <v>210</v>
      </c>
      <c r="E158" s="226" t="s">
        <v>19</v>
      </c>
      <c r="F158" s="227" t="s">
        <v>603</v>
      </c>
      <c r="G158" s="225"/>
      <c r="H158" s="228">
        <v>4370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210</v>
      </c>
      <c r="AU158" s="234" t="s">
        <v>82</v>
      </c>
      <c r="AV158" s="13" t="s">
        <v>82</v>
      </c>
      <c r="AW158" s="13" t="s">
        <v>33</v>
      </c>
      <c r="AX158" s="13" t="s">
        <v>80</v>
      </c>
      <c r="AY158" s="234" t="s">
        <v>118</v>
      </c>
    </row>
    <row r="159" s="2" customFormat="1" ht="24.15" customHeight="1">
      <c r="A159" s="38"/>
      <c r="B159" s="39"/>
      <c r="C159" s="204" t="s">
        <v>7</v>
      </c>
      <c r="D159" s="204" t="s">
        <v>120</v>
      </c>
      <c r="E159" s="205" t="s">
        <v>614</v>
      </c>
      <c r="F159" s="206" t="s">
        <v>615</v>
      </c>
      <c r="G159" s="207" t="s">
        <v>123</v>
      </c>
      <c r="H159" s="208">
        <v>4370</v>
      </c>
      <c r="I159" s="209"/>
      <c r="J159" s="210">
        <f>ROUND(I159*H159,2)</f>
        <v>0</v>
      </c>
      <c r="K159" s="206" t="s">
        <v>124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125</v>
      </c>
      <c r="AT159" s="215" t="s">
        <v>120</v>
      </c>
      <c r="AU159" s="215" t="s">
        <v>82</v>
      </c>
      <c r="AY159" s="17" t="s">
        <v>118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80</v>
      </c>
      <c r="BK159" s="216">
        <f>ROUND(I159*H159,2)</f>
        <v>0</v>
      </c>
      <c r="BL159" s="17" t="s">
        <v>125</v>
      </c>
      <c r="BM159" s="215" t="s">
        <v>616</v>
      </c>
    </row>
    <row r="160" s="2" customFormat="1">
      <c r="A160" s="38"/>
      <c r="B160" s="39"/>
      <c r="C160" s="40"/>
      <c r="D160" s="217" t="s">
        <v>127</v>
      </c>
      <c r="E160" s="40"/>
      <c r="F160" s="218" t="s">
        <v>617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127</v>
      </c>
      <c r="AU160" s="17" t="s">
        <v>82</v>
      </c>
    </row>
    <row r="161" s="2" customFormat="1">
      <c r="A161" s="38"/>
      <c r="B161" s="39"/>
      <c r="C161" s="40"/>
      <c r="D161" s="222" t="s">
        <v>129</v>
      </c>
      <c r="E161" s="40"/>
      <c r="F161" s="223" t="s">
        <v>618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129</v>
      </c>
      <c r="AU161" s="17" t="s">
        <v>82</v>
      </c>
    </row>
    <row r="162" s="13" customFormat="1">
      <c r="A162" s="13"/>
      <c r="B162" s="224"/>
      <c r="C162" s="225"/>
      <c r="D162" s="217" t="s">
        <v>210</v>
      </c>
      <c r="E162" s="226" t="s">
        <v>19</v>
      </c>
      <c r="F162" s="227" t="s">
        <v>603</v>
      </c>
      <c r="G162" s="225"/>
      <c r="H162" s="228">
        <v>4370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210</v>
      </c>
      <c r="AU162" s="234" t="s">
        <v>82</v>
      </c>
      <c r="AV162" s="13" t="s">
        <v>82</v>
      </c>
      <c r="AW162" s="13" t="s">
        <v>33</v>
      </c>
      <c r="AX162" s="13" t="s">
        <v>80</v>
      </c>
      <c r="AY162" s="234" t="s">
        <v>118</v>
      </c>
    </row>
    <row r="163" s="2" customFormat="1" ht="24.15" customHeight="1">
      <c r="A163" s="38"/>
      <c r="B163" s="39"/>
      <c r="C163" s="204" t="s">
        <v>252</v>
      </c>
      <c r="D163" s="204" t="s">
        <v>120</v>
      </c>
      <c r="E163" s="205" t="s">
        <v>212</v>
      </c>
      <c r="F163" s="206" t="s">
        <v>213</v>
      </c>
      <c r="G163" s="207" t="s">
        <v>134</v>
      </c>
      <c r="H163" s="208">
        <v>34</v>
      </c>
      <c r="I163" s="209"/>
      <c r="J163" s="210">
        <f>ROUND(I163*H163,2)</f>
        <v>0</v>
      </c>
      <c r="K163" s="206" t="s">
        <v>124</v>
      </c>
      <c r="L163" s="44"/>
      <c r="M163" s="211" t="s">
        <v>19</v>
      </c>
      <c r="N163" s="212" t="s">
        <v>43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125</v>
      </c>
      <c r="AT163" s="215" t="s">
        <v>120</v>
      </c>
      <c r="AU163" s="215" t="s">
        <v>82</v>
      </c>
      <c r="AY163" s="17" t="s">
        <v>118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125</v>
      </c>
      <c r="BM163" s="215" t="s">
        <v>619</v>
      </c>
    </row>
    <row r="164" s="2" customFormat="1">
      <c r="A164" s="38"/>
      <c r="B164" s="39"/>
      <c r="C164" s="40"/>
      <c r="D164" s="217" t="s">
        <v>127</v>
      </c>
      <c r="E164" s="40"/>
      <c r="F164" s="218" t="s">
        <v>215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127</v>
      </c>
      <c r="AU164" s="17" t="s">
        <v>82</v>
      </c>
    </row>
    <row r="165" s="2" customFormat="1">
      <c r="A165" s="38"/>
      <c r="B165" s="39"/>
      <c r="C165" s="40"/>
      <c r="D165" s="222" t="s">
        <v>129</v>
      </c>
      <c r="E165" s="40"/>
      <c r="F165" s="223" t="s">
        <v>216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82</v>
      </c>
    </row>
    <row r="166" s="2" customFormat="1" ht="24.15" customHeight="1">
      <c r="A166" s="38"/>
      <c r="B166" s="39"/>
      <c r="C166" s="204" t="s">
        <v>258</v>
      </c>
      <c r="D166" s="204" t="s">
        <v>120</v>
      </c>
      <c r="E166" s="205" t="s">
        <v>218</v>
      </c>
      <c r="F166" s="206" t="s">
        <v>219</v>
      </c>
      <c r="G166" s="207" t="s">
        <v>134</v>
      </c>
      <c r="H166" s="208">
        <v>18</v>
      </c>
      <c r="I166" s="209"/>
      <c r="J166" s="210">
        <f>ROUND(I166*H166,2)</f>
        <v>0</v>
      </c>
      <c r="K166" s="206" t="s">
        <v>124</v>
      </c>
      <c r="L166" s="44"/>
      <c r="M166" s="211" t="s">
        <v>19</v>
      </c>
      <c r="N166" s="212" t="s">
        <v>43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125</v>
      </c>
      <c r="AT166" s="215" t="s">
        <v>120</v>
      </c>
      <c r="AU166" s="215" t="s">
        <v>82</v>
      </c>
      <c r="AY166" s="17" t="s">
        <v>118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80</v>
      </c>
      <c r="BK166" s="216">
        <f>ROUND(I166*H166,2)</f>
        <v>0</v>
      </c>
      <c r="BL166" s="17" t="s">
        <v>125</v>
      </c>
      <c r="BM166" s="215" t="s">
        <v>620</v>
      </c>
    </row>
    <row r="167" s="2" customFormat="1">
      <c r="A167" s="38"/>
      <c r="B167" s="39"/>
      <c r="C167" s="40"/>
      <c r="D167" s="217" t="s">
        <v>127</v>
      </c>
      <c r="E167" s="40"/>
      <c r="F167" s="218" t="s">
        <v>221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127</v>
      </c>
      <c r="AU167" s="17" t="s">
        <v>82</v>
      </c>
    </row>
    <row r="168" s="2" customFormat="1">
      <c r="A168" s="38"/>
      <c r="B168" s="39"/>
      <c r="C168" s="40"/>
      <c r="D168" s="222" t="s">
        <v>129</v>
      </c>
      <c r="E168" s="40"/>
      <c r="F168" s="223" t="s">
        <v>222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129</v>
      </c>
      <c r="AU168" s="17" t="s">
        <v>82</v>
      </c>
    </row>
    <row r="169" s="2" customFormat="1" ht="24.15" customHeight="1">
      <c r="A169" s="38"/>
      <c r="B169" s="39"/>
      <c r="C169" s="204" t="s">
        <v>264</v>
      </c>
      <c r="D169" s="204" t="s">
        <v>120</v>
      </c>
      <c r="E169" s="205" t="s">
        <v>621</v>
      </c>
      <c r="F169" s="206" t="s">
        <v>622</v>
      </c>
      <c r="G169" s="207" t="s">
        <v>134</v>
      </c>
      <c r="H169" s="208">
        <v>7</v>
      </c>
      <c r="I169" s="209"/>
      <c r="J169" s="210">
        <f>ROUND(I169*H169,2)</f>
        <v>0</v>
      </c>
      <c r="K169" s="206" t="s">
        <v>124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125</v>
      </c>
      <c r="AT169" s="215" t="s">
        <v>120</v>
      </c>
      <c r="AU169" s="215" t="s">
        <v>82</v>
      </c>
      <c r="AY169" s="17" t="s">
        <v>118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80</v>
      </c>
      <c r="BK169" s="216">
        <f>ROUND(I169*H169,2)</f>
        <v>0</v>
      </c>
      <c r="BL169" s="17" t="s">
        <v>125</v>
      </c>
      <c r="BM169" s="215" t="s">
        <v>623</v>
      </c>
    </row>
    <row r="170" s="2" customFormat="1">
      <c r="A170" s="38"/>
      <c r="B170" s="39"/>
      <c r="C170" s="40"/>
      <c r="D170" s="217" t="s">
        <v>127</v>
      </c>
      <c r="E170" s="40"/>
      <c r="F170" s="218" t="s">
        <v>624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127</v>
      </c>
      <c r="AU170" s="17" t="s">
        <v>82</v>
      </c>
    </row>
    <row r="171" s="2" customFormat="1">
      <c r="A171" s="38"/>
      <c r="B171" s="39"/>
      <c r="C171" s="40"/>
      <c r="D171" s="222" t="s">
        <v>129</v>
      </c>
      <c r="E171" s="40"/>
      <c r="F171" s="223" t="s">
        <v>625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129</v>
      </c>
      <c r="AU171" s="17" t="s">
        <v>82</v>
      </c>
    </row>
    <row r="172" s="2" customFormat="1" ht="24.15" customHeight="1">
      <c r="A172" s="38"/>
      <c r="B172" s="39"/>
      <c r="C172" s="204" t="s">
        <v>270</v>
      </c>
      <c r="D172" s="204" t="s">
        <v>120</v>
      </c>
      <c r="E172" s="205" t="s">
        <v>242</v>
      </c>
      <c r="F172" s="206" t="s">
        <v>243</v>
      </c>
      <c r="G172" s="207" t="s">
        <v>134</v>
      </c>
      <c r="H172" s="208">
        <v>34</v>
      </c>
      <c r="I172" s="209"/>
      <c r="J172" s="210">
        <f>ROUND(I172*H172,2)</f>
        <v>0</v>
      </c>
      <c r="K172" s="206" t="s">
        <v>124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125</v>
      </c>
      <c r="AT172" s="215" t="s">
        <v>120</v>
      </c>
      <c r="AU172" s="215" t="s">
        <v>82</v>
      </c>
      <c r="AY172" s="17" t="s">
        <v>118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80</v>
      </c>
      <c r="BK172" s="216">
        <f>ROUND(I172*H172,2)</f>
        <v>0</v>
      </c>
      <c r="BL172" s="17" t="s">
        <v>125</v>
      </c>
      <c r="BM172" s="215" t="s">
        <v>626</v>
      </c>
    </row>
    <row r="173" s="2" customFormat="1">
      <c r="A173" s="38"/>
      <c r="B173" s="39"/>
      <c r="C173" s="40"/>
      <c r="D173" s="217" t="s">
        <v>127</v>
      </c>
      <c r="E173" s="40"/>
      <c r="F173" s="218" t="s">
        <v>245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127</v>
      </c>
      <c r="AU173" s="17" t="s">
        <v>82</v>
      </c>
    </row>
    <row r="174" s="2" customFormat="1">
      <c r="A174" s="38"/>
      <c r="B174" s="39"/>
      <c r="C174" s="40"/>
      <c r="D174" s="222" t="s">
        <v>129</v>
      </c>
      <c r="E174" s="40"/>
      <c r="F174" s="223" t="s">
        <v>246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129</v>
      </c>
      <c r="AU174" s="17" t="s">
        <v>82</v>
      </c>
    </row>
    <row r="175" s="2" customFormat="1" ht="24.15" customHeight="1">
      <c r="A175" s="38"/>
      <c r="B175" s="39"/>
      <c r="C175" s="204" t="s">
        <v>276</v>
      </c>
      <c r="D175" s="204" t="s">
        <v>120</v>
      </c>
      <c r="E175" s="205" t="s">
        <v>247</v>
      </c>
      <c r="F175" s="206" t="s">
        <v>248</v>
      </c>
      <c r="G175" s="207" t="s">
        <v>134</v>
      </c>
      <c r="H175" s="208">
        <v>18</v>
      </c>
      <c r="I175" s="209"/>
      <c r="J175" s="210">
        <f>ROUND(I175*H175,2)</f>
        <v>0</v>
      </c>
      <c r="K175" s="206" t="s">
        <v>124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125</v>
      </c>
      <c r="AT175" s="215" t="s">
        <v>120</v>
      </c>
      <c r="AU175" s="215" t="s">
        <v>82</v>
      </c>
      <c r="AY175" s="17" t="s">
        <v>118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125</v>
      </c>
      <c r="BM175" s="215" t="s">
        <v>627</v>
      </c>
    </row>
    <row r="176" s="2" customFormat="1">
      <c r="A176" s="38"/>
      <c r="B176" s="39"/>
      <c r="C176" s="40"/>
      <c r="D176" s="217" t="s">
        <v>127</v>
      </c>
      <c r="E176" s="40"/>
      <c r="F176" s="218" t="s">
        <v>250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127</v>
      </c>
      <c r="AU176" s="17" t="s">
        <v>82</v>
      </c>
    </row>
    <row r="177" s="2" customFormat="1">
      <c r="A177" s="38"/>
      <c r="B177" s="39"/>
      <c r="C177" s="40"/>
      <c r="D177" s="222" t="s">
        <v>129</v>
      </c>
      <c r="E177" s="40"/>
      <c r="F177" s="223" t="s">
        <v>251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129</v>
      </c>
      <c r="AU177" s="17" t="s">
        <v>82</v>
      </c>
    </row>
    <row r="178" s="2" customFormat="1" ht="24.15" customHeight="1">
      <c r="A178" s="38"/>
      <c r="B178" s="39"/>
      <c r="C178" s="204" t="s">
        <v>282</v>
      </c>
      <c r="D178" s="204" t="s">
        <v>120</v>
      </c>
      <c r="E178" s="205" t="s">
        <v>628</v>
      </c>
      <c r="F178" s="206" t="s">
        <v>629</v>
      </c>
      <c r="G178" s="207" t="s">
        <v>134</v>
      </c>
      <c r="H178" s="208">
        <v>7</v>
      </c>
      <c r="I178" s="209"/>
      <c r="J178" s="210">
        <f>ROUND(I178*H178,2)</f>
        <v>0</v>
      </c>
      <c r="K178" s="206" t="s">
        <v>124</v>
      </c>
      <c r="L178" s="44"/>
      <c r="M178" s="211" t="s">
        <v>19</v>
      </c>
      <c r="N178" s="212" t="s">
        <v>43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125</v>
      </c>
      <c r="AT178" s="215" t="s">
        <v>120</v>
      </c>
      <c r="AU178" s="215" t="s">
        <v>82</v>
      </c>
      <c r="AY178" s="17" t="s">
        <v>118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80</v>
      </c>
      <c r="BK178" s="216">
        <f>ROUND(I178*H178,2)</f>
        <v>0</v>
      </c>
      <c r="BL178" s="17" t="s">
        <v>125</v>
      </c>
      <c r="BM178" s="215" t="s">
        <v>630</v>
      </c>
    </row>
    <row r="179" s="2" customFormat="1">
      <c r="A179" s="38"/>
      <c r="B179" s="39"/>
      <c r="C179" s="40"/>
      <c r="D179" s="217" t="s">
        <v>127</v>
      </c>
      <c r="E179" s="40"/>
      <c r="F179" s="218" t="s">
        <v>631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127</v>
      </c>
      <c r="AU179" s="17" t="s">
        <v>82</v>
      </c>
    </row>
    <row r="180" s="2" customFormat="1">
      <c r="A180" s="38"/>
      <c r="B180" s="39"/>
      <c r="C180" s="40"/>
      <c r="D180" s="222" t="s">
        <v>129</v>
      </c>
      <c r="E180" s="40"/>
      <c r="F180" s="223" t="s">
        <v>632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129</v>
      </c>
      <c r="AU180" s="17" t="s">
        <v>82</v>
      </c>
    </row>
    <row r="181" s="2" customFormat="1" ht="24.15" customHeight="1">
      <c r="A181" s="38"/>
      <c r="B181" s="39"/>
      <c r="C181" s="204" t="s">
        <v>288</v>
      </c>
      <c r="D181" s="204" t="s">
        <v>120</v>
      </c>
      <c r="E181" s="205" t="s">
        <v>271</v>
      </c>
      <c r="F181" s="206" t="s">
        <v>272</v>
      </c>
      <c r="G181" s="207" t="s">
        <v>134</v>
      </c>
      <c r="H181" s="208">
        <v>34</v>
      </c>
      <c r="I181" s="209"/>
      <c r="J181" s="210">
        <f>ROUND(I181*H181,2)</f>
        <v>0</v>
      </c>
      <c r="K181" s="206" t="s">
        <v>124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125</v>
      </c>
      <c r="AT181" s="215" t="s">
        <v>120</v>
      </c>
      <c r="AU181" s="215" t="s">
        <v>82</v>
      </c>
      <c r="AY181" s="17" t="s">
        <v>118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125</v>
      </c>
      <c r="BM181" s="215" t="s">
        <v>633</v>
      </c>
    </row>
    <row r="182" s="2" customFormat="1">
      <c r="A182" s="38"/>
      <c r="B182" s="39"/>
      <c r="C182" s="40"/>
      <c r="D182" s="217" t="s">
        <v>127</v>
      </c>
      <c r="E182" s="40"/>
      <c r="F182" s="218" t="s">
        <v>274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127</v>
      </c>
      <c r="AU182" s="17" t="s">
        <v>82</v>
      </c>
    </row>
    <row r="183" s="2" customFormat="1">
      <c r="A183" s="38"/>
      <c r="B183" s="39"/>
      <c r="C183" s="40"/>
      <c r="D183" s="222" t="s">
        <v>129</v>
      </c>
      <c r="E183" s="40"/>
      <c r="F183" s="223" t="s">
        <v>275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82</v>
      </c>
    </row>
    <row r="184" s="2" customFormat="1" ht="24.15" customHeight="1">
      <c r="A184" s="38"/>
      <c r="B184" s="39"/>
      <c r="C184" s="204" t="s">
        <v>294</v>
      </c>
      <c r="D184" s="204" t="s">
        <v>120</v>
      </c>
      <c r="E184" s="205" t="s">
        <v>277</v>
      </c>
      <c r="F184" s="206" t="s">
        <v>278</v>
      </c>
      <c r="G184" s="207" t="s">
        <v>134</v>
      </c>
      <c r="H184" s="208">
        <v>18</v>
      </c>
      <c r="I184" s="209"/>
      <c r="J184" s="210">
        <f>ROUND(I184*H184,2)</f>
        <v>0</v>
      </c>
      <c r="K184" s="206" t="s">
        <v>124</v>
      </c>
      <c r="L184" s="44"/>
      <c r="M184" s="211" t="s">
        <v>19</v>
      </c>
      <c r="N184" s="212" t="s">
        <v>43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125</v>
      </c>
      <c r="AT184" s="215" t="s">
        <v>120</v>
      </c>
      <c r="AU184" s="215" t="s">
        <v>82</v>
      </c>
      <c r="AY184" s="17" t="s">
        <v>118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80</v>
      </c>
      <c r="BK184" s="216">
        <f>ROUND(I184*H184,2)</f>
        <v>0</v>
      </c>
      <c r="BL184" s="17" t="s">
        <v>125</v>
      </c>
      <c r="BM184" s="215" t="s">
        <v>634</v>
      </c>
    </row>
    <row r="185" s="2" customFormat="1">
      <c r="A185" s="38"/>
      <c r="B185" s="39"/>
      <c r="C185" s="40"/>
      <c r="D185" s="217" t="s">
        <v>127</v>
      </c>
      <c r="E185" s="40"/>
      <c r="F185" s="218" t="s">
        <v>280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127</v>
      </c>
      <c r="AU185" s="17" t="s">
        <v>82</v>
      </c>
    </row>
    <row r="186" s="2" customFormat="1">
      <c r="A186" s="38"/>
      <c r="B186" s="39"/>
      <c r="C186" s="40"/>
      <c r="D186" s="222" t="s">
        <v>129</v>
      </c>
      <c r="E186" s="40"/>
      <c r="F186" s="223" t="s">
        <v>281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82</v>
      </c>
    </row>
    <row r="187" s="2" customFormat="1" ht="24.15" customHeight="1">
      <c r="A187" s="38"/>
      <c r="B187" s="39"/>
      <c r="C187" s="204" t="s">
        <v>300</v>
      </c>
      <c r="D187" s="204" t="s">
        <v>120</v>
      </c>
      <c r="E187" s="205" t="s">
        <v>635</v>
      </c>
      <c r="F187" s="206" t="s">
        <v>636</v>
      </c>
      <c r="G187" s="207" t="s">
        <v>134</v>
      </c>
      <c r="H187" s="208">
        <v>7</v>
      </c>
      <c r="I187" s="209"/>
      <c r="J187" s="210">
        <f>ROUND(I187*H187,2)</f>
        <v>0</v>
      </c>
      <c r="K187" s="206" t="s">
        <v>124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125</v>
      </c>
      <c r="AT187" s="215" t="s">
        <v>120</v>
      </c>
      <c r="AU187" s="215" t="s">
        <v>82</v>
      </c>
      <c r="AY187" s="17" t="s">
        <v>118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125</v>
      </c>
      <c r="BM187" s="215" t="s">
        <v>637</v>
      </c>
    </row>
    <row r="188" s="2" customFormat="1">
      <c r="A188" s="38"/>
      <c r="B188" s="39"/>
      <c r="C188" s="40"/>
      <c r="D188" s="217" t="s">
        <v>127</v>
      </c>
      <c r="E188" s="40"/>
      <c r="F188" s="218" t="s">
        <v>638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127</v>
      </c>
      <c r="AU188" s="17" t="s">
        <v>82</v>
      </c>
    </row>
    <row r="189" s="2" customFormat="1">
      <c r="A189" s="38"/>
      <c r="B189" s="39"/>
      <c r="C189" s="40"/>
      <c r="D189" s="222" t="s">
        <v>129</v>
      </c>
      <c r="E189" s="40"/>
      <c r="F189" s="223" t="s">
        <v>639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82</v>
      </c>
    </row>
    <row r="190" s="2" customFormat="1" ht="24.15" customHeight="1">
      <c r="A190" s="38"/>
      <c r="B190" s="39"/>
      <c r="C190" s="204" t="s">
        <v>306</v>
      </c>
      <c r="D190" s="204" t="s">
        <v>120</v>
      </c>
      <c r="E190" s="205" t="s">
        <v>289</v>
      </c>
      <c r="F190" s="206" t="s">
        <v>290</v>
      </c>
      <c r="G190" s="207" t="s">
        <v>134</v>
      </c>
      <c r="H190" s="208">
        <v>2</v>
      </c>
      <c r="I190" s="209"/>
      <c r="J190" s="210">
        <f>ROUND(I190*H190,2)</f>
        <v>0</v>
      </c>
      <c r="K190" s="206" t="s">
        <v>124</v>
      </c>
      <c r="L190" s="44"/>
      <c r="M190" s="211" t="s">
        <v>19</v>
      </c>
      <c r="N190" s="212" t="s">
        <v>43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125</v>
      </c>
      <c r="AT190" s="215" t="s">
        <v>120</v>
      </c>
      <c r="AU190" s="215" t="s">
        <v>82</v>
      </c>
      <c r="AY190" s="17" t="s">
        <v>118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80</v>
      </c>
      <c r="BK190" s="216">
        <f>ROUND(I190*H190,2)</f>
        <v>0</v>
      </c>
      <c r="BL190" s="17" t="s">
        <v>125</v>
      </c>
      <c r="BM190" s="215" t="s">
        <v>640</v>
      </c>
    </row>
    <row r="191" s="2" customFormat="1">
      <c r="A191" s="38"/>
      <c r="B191" s="39"/>
      <c r="C191" s="40"/>
      <c r="D191" s="217" t="s">
        <v>127</v>
      </c>
      <c r="E191" s="40"/>
      <c r="F191" s="218" t="s">
        <v>292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127</v>
      </c>
      <c r="AU191" s="17" t="s">
        <v>82</v>
      </c>
    </row>
    <row r="192" s="2" customFormat="1">
      <c r="A192" s="38"/>
      <c r="B192" s="39"/>
      <c r="C192" s="40"/>
      <c r="D192" s="222" t="s">
        <v>129</v>
      </c>
      <c r="E192" s="40"/>
      <c r="F192" s="223" t="s">
        <v>293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82</v>
      </c>
    </row>
    <row r="193" s="2" customFormat="1" ht="24.15" customHeight="1">
      <c r="A193" s="38"/>
      <c r="B193" s="39"/>
      <c r="C193" s="204" t="s">
        <v>312</v>
      </c>
      <c r="D193" s="204" t="s">
        <v>120</v>
      </c>
      <c r="E193" s="205" t="s">
        <v>301</v>
      </c>
      <c r="F193" s="206" t="s">
        <v>302</v>
      </c>
      <c r="G193" s="207" t="s">
        <v>134</v>
      </c>
      <c r="H193" s="208">
        <v>2</v>
      </c>
      <c r="I193" s="209"/>
      <c r="J193" s="210">
        <f>ROUND(I193*H193,2)</f>
        <v>0</v>
      </c>
      <c r="K193" s="206" t="s">
        <v>124</v>
      </c>
      <c r="L193" s="44"/>
      <c r="M193" s="211" t="s">
        <v>19</v>
      </c>
      <c r="N193" s="212" t="s">
        <v>43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125</v>
      </c>
      <c r="AT193" s="215" t="s">
        <v>120</v>
      </c>
      <c r="AU193" s="215" t="s">
        <v>82</v>
      </c>
      <c r="AY193" s="17" t="s">
        <v>118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80</v>
      </c>
      <c r="BK193" s="216">
        <f>ROUND(I193*H193,2)</f>
        <v>0</v>
      </c>
      <c r="BL193" s="17" t="s">
        <v>125</v>
      </c>
      <c r="BM193" s="215" t="s">
        <v>641</v>
      </c>
    </row>
    <row r="194" s="2" customFormat="1">
      <c r="A194" s="38"/>
      <c r="B194" s="39"/>
      <c r="C194" s="40"/>
      <c r="D194" s="217" t="s">
        <v>127</v>
      </c>
      <c r="E194" s="40"/>
      <c r="F194" s="218" t="s">
        <v>304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127</v>
      </c>
      <c r="AU194" s="17" t="s">
        <v>82</v>
      </c>
    </row>
    <row r="195" s="2" customFormat="1">
      <c r="A195" s="38"/>
      <c r="B195" s="39"/>
      <c r="C195" s="40"/>
      <c r="D195" s="222" t="s">
        <v>129</v>
      </c>
      <c r="E195" s="40"/>
      <c r="F195" s="223" t="s">
        <v>305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129</v>
      </c>
      <c r="AU195" s="17" t="s">
        <v>82</v>
      </c>
    </row>
    <row r="196" s="2" customFormat="1" ht="24.15" customHeight="1">
      <c r="A196" s="38"/>
      <c r="B196" s="39"/>
      <c r="C196" s="204" t="s">
        <v>318</v>
      </c>
      <c r="D196" s="204" t="s">
        <v>120</v>
      </c>
      <c r="E196" s="205" t="s">
        <v>313</v>
      </c>
      <c r="F196" s="206" t="s">
        <v>314</v>
      </c>
      <c r="G196" s="207" t="s">
        <v>134</v>
      </c>
      <c r="H196" s="208">
        <v>2</v>
      </c>
      <c r="I196" s="209"/>
      <c r="J196" s="210">
        <f>ROUND(I196*H196,2)</f>
        <v>0</v>
      </c>
      <c r="K196" s="206" t="s">
        <v>124</v>
      </c>
      <c r="L196" s="44"/>
      <c r="M196" s="211" t="s">
        <v>19</v>
      </c>
      <c r="N196" s="212" t="s">
        <v>43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125</v>
      </c>
      <c r="AT196" s="215" t="s">
        <v>120</v>
      </c>
      <c r="AU196" s="215" t="s">
        <v>82</v>
      </c>
      <c r="AY196" s="17" t="s">
        <v>118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80</v>
      </c>
      <c r="BK196" s="216">
        <f>ROUND(I196*H196,2)</f>
        <v>0</v>
      </c>
      <c r="BL196" s="17" t="s">
        <v>125</v>
      </c>
      <c r="BM196" s="215" t="s">
        <v>642</v>
      </c>
    </row>
    <row r="197" s="2" customFormat="1">
      <c r="A197" s="38"/>
      <c r="B197" s="39"/>
      <c r="C197" s="40"/>
      <c r="D197" s="217" t="s">
        <v>127</v>
      </c>
      <c r="E197" s="40"/>
      <c r="F197" s="218" t="s">
        <v>316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127</v>
      </c>
      <c r="AU197" s="17" t="s">
        <v>82</v>
      </c>
    </row>
    <row r="198" s="2" customFormat="1">
      <c r="A198" s="38"/>
      <c r="B198" s="39"/>
      <c r="C198" s="40"/>
      <c r="D198" s="222" t="s">
        <v>129</v>
      </c>
      <c r="E198" s="40"/>
      <c r="F198" s="223" t="s">
        <v>317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82</v>
      </c>
    </row>
    <row r="199" s="2" customFormat="1" ht="37.8" customHeight="1">
      <c r="A199" s="38"/>
      <c r="B199" s="39"/>
      <c r="C199" s="204" t="s">
        <v>324</v>
      </c>
      <c r="D199" s="204" t="s">
        <v>120</v>
      </c>
      <c r="E199" s="205" t="s">
        <v>331</v>
      </c>
      <c r="F199" s="206" t="s">
        <v>332</v>
      </c>
      <c r="G199" s="207" t="s">
        <v>206</v>
      </c>
      <c r="H199" s="208">
        <v>380</v>
      </c>
      <c r="I199" s="209"/>
      <c r="J199" s="210">
        <f>ROUND(I199*H199,2)</f>
        <v>0</v>
      </c>
      <c r="K199" s="206" t="s">
        <v>124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125</v>
      </c>
      <c r="AT199" s="215" t="s">
        <v>120</v>
      </c>
      <c r="AU199" s="215" t="s">
        <v>82</v>
      </c>
      <c r="AY199" s="17" t="s">
        <v>118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80</v>
      </c>
      <c r="BK199" s="216">
        <f>ROUND(I199*H199,2)</f>
        <v>0</v>
      </c>
      <c r="BL199" s="17" t="s">
        <v>125</v>
      </c>
      <c r="BM199" s="215" t="s">
        <v>643</v>
      </c>
    </row>
    <row r="200" s="2" customFormat="1">
      <c r="A200" s="38"/>
      <c r="B200" s="39"/>
      <c r="C200" s="40"/>
      <c r="D200" s="217" t="s">
        <v>127</v>
      </c>
      <c r="E200" s="40"/>
      <c r="F200" s="218" t="s">
        <v>334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127</v>
      </c>
      <c r="AU200" s="17" t="s">
        <v>82</v>
      </c>
    </row>
    <row r="201" s="2" customFormat="1">
      <c r="A201" s="38"/>
      <c r="B201" s="39"/>
      <c r="C201" s="40"/>
      <c r="D201" s="222" t="s">
        <v>129</v>
      </c>
      <c r="E201" s="40"/>
      <c r="F201" s="223" t="s">
        <v>335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129</v>
      </c>
      <c r="AU201" s="17" t="s">
        <v>82</v>
      </c>
    </row>
    <row r="202" s="2" customFormat="1" ht="37.8" customHeight="1">
      <c r="A202" s="38"/>
      <c r="B202" s="39"/>
      <c r="C202" s="204" t="s">
        <v>330</v>
      </c>
      <c r="D202" s="204" t="s">
        <v>120</v>
      </c>
      <c r="E202" s="205" t="s">
        <v>337</v>
      </c>
      <c r="F202" s="206" t="s">
        <v>338</v>
      </c>
      <c r="G202" s="207" t="s">
        <v>206</v>
      </c>
      <c r="H202" s="208">
        <v>1900</v>
      </c>
      <c r="I202" s="209"/>
      <c r="J202" s="210">
        <f>ROUND(I202*H202,2)</f>
        <v>0</v>
      </c>
      <c r="K202" s="206" t="s">
        <v>124</v>
      </c>
      <c r="L202" s="44"/>
      <c r="M202" s="211" t="s">
        <v>19</v>
      </c>
      <c r="N202" s="212" t="s">
        <v>43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125</v>
      </c>
      <c r="AT202" s="215" t="s">
        <v>120</v>
      </c>
      <c r="AU202" s="215" t="s">
        <v>82</v>
      </c>
      <c r="AY202" s="17" t="s">
        <v>118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80</v>
      </c>
      <c r="BK202" s="216">
        <f>ROUND(I202*H202,2)</f>
        <v>0</v>
      </c>
      <c r="BL202" s="17" t="s">
        <v>125</v>
      </c>
      <c r="BM202" s="215" t="s">
        <v>644</v>
      </c>
    </row>
    <row r="203" s="2" customFormat="1">
      <c r="A203" s="38"/>
      <c r="B203" s="39"/>
      <c r="C203" s="40"/>
      <c r="D203" s="217" t="s">
        <v>127</v>
      </c>
      <c r="E203" s="40"/>
      <c r="F203" s="218" t="s">
        <v>340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127</v>
      </c>
      <c r="AU203" s="17" t="s">
        <v>82</v>
      </c>
    </row>
    <row r="204" s="2" customFormat="1">
      <c r="A204" s="38"/>
      <c r="B204" s="39"/>
      <c r="C204" s="40"/>
      <c r="D204" s="222" t="s">
        <v>129</v>
      </c>
      <c r="E204" s="40"/>
      <c r="F204" s="223" t="s">
        <v>341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82</v>
      </c>
    </row>
    <row r="205" s="13" customFormat="1">
      <c r="A205" s="13"/>
      <c r="B205" s="224"/>
      <c r="C205" s="225"/>
      <c r="D205" s="217" t="s">
        <v>210</v>
      </c>
      <c r="E205" s="226" t="s">
        <v>19</v>
      </c>
      <c r="F205" s="227" t="s">
        <v>645</v>
      </c>
      <c r="G205" s="225"/>
      <c r="H205" s="228">
        <v>1900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210</v>
      </c>
      <c r="AU205" s="234" t="s">
        <v>82</v>
      </c>
      <c r="AV205" s="13" t="s">
        <v>82</v>
      </c>
      <c r="AW205" s="13" t="s">
        <v>33</v>
      </c>
      <c r="AX205" s="13" t="s">
        <v>80</v>
      </c>
      <c r="AY205" s="234" t="s">
        <v>118</v>
      </c>
    </row>
    <row r="206" s="2" customFormat="1" ht="24.15" customHeight="1">
      <c r="A206" s="38"/>
      <c r="B206" s="39"/>
      <c r="C206" s="204" t="s">
        <v>336</v>
      </c>
      <c r="D206" s="204" t="s">
        <v>120</v>
      </c>
      <c r="E206" s="205" t="s">
        <v>646</v>
      </c>
      <c r="F206" s="206" t="s">
        <v>647</v>
      </c>
      <c r="G206" s="207" t="s">
        <v>206</v>
      </c>
      <c r="H206" s="208">
        <v>1300</v>
      </c>
      <c r="I206" s="209"/>
      <c r="J206" s="210">
        <f>ROUND(I206*H206,2)</f>
        <v>0</v>
      </c>
      <c r="K206" s="206" t="s">
        <v>124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125</v>
      </c>
      <c r="AT206" s="215" t="s">
        <v>120</v>
      </c>
      <c r="AU206" s="215" t="s">
        <v>82</v>
      </c>
      <c r="AY206" s="17" t="s">
        <v>118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80</v>
      </c>
      <c r="BK206" s="216">
        <f>ROUND(I206*H206,2)</f>
        <v>0</v>
      </c>
      <c r="BL206" s="17" t="s">
        <v>125</v>
      </c>
      <c r="BM206" s="215" t="s">
        <v>648</v>
      </c>
    </row>
    <row r="207" s="2" customFormat="1">
      <c r="A207" s="38"/>
      <c r="B207" s="39"/>
      <c r="C207" s="40"/>
      <c r="D207" s="217" t="s">
        <v>127</v>
      </c>
      <c r="E207" s="40"/>
      <c r="F207" s="218" t="s">
        <v>649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127</v>
      </c>
      <c r="AU207" s="17" t="s">
        <v>82</v>
      </c>
    </row>
    <row r="208" s="2" customFormat="1">
      <c r="A208" s="38"/>
      <c r="B208" s="39"/>
      <c r="C208" s="40"/>
      <c r="D208" s="222" t="s">
        <v>129</v>
      </c>
      <c r="E208" s="40"/>
      <c r="F208" s="223" t="s">
        <v>650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82</v>
      </c>
    </row>
    <row r="209" s="2" customFormat="1" ht="24.15" customHeight="1">
      <c r="A209" s="38"/>
      <c r="B209" s="39"/>
      <c r="C209" s="204" t="s">
        <v>343</v>
      </c>
      <c r="D209" s="204" t="s">
        <v>120</v>
      </c>
      <c r="E209" s="205" t="s">
        <v>651</v>
      </c>
      <c r="F209" s="206" t="s">
        <v>652</v>
      </c>
      <c r="G209" s="207" t="s">
        <v>206</v>
      </c>
      <c r="H209" s="208">
        <v>2695</v>
      </c>
      <c r="I209" s="209"/>
      <c r="J209" s="210">
        <f>ROUND(I209*H209,2)</f>
        <v>0</v>
      </c>
      <c r="K209" s="206" t="s">
        <v>124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125</v>
      </c>
      <c r="AT209" s="215" t="s">
        <v>120</v>
      </c>
      <c r="AU209" s="215" t="s">
        <v>82</v>
      </c>
      <c r="AY209" s="17" t="s">
        <v>118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80</v>
      </c>
      <c r="BK209" s="216">
        <f>ROUND(I209*H209,2)</f>
        <v>0</v>
      </c>
      <c r="BL209" s="17" t="s">
        <v>125</v>
      </c>
      <c r="BM209" s="215" t="s">
        <v>653</v>
      </c>
    </row>
    <row r="210" s="2" customFormat="1">
      <c r="A210" s="38"/>
      <c r="B210" s="39"/>
      <c r="C210" s="40"/>
      <c r="D210" s="217" t="s">
        <v>127</v>
      </c>
      <c r="E210" s="40"/>
      <c r="F210" s="218" t="s">
        <v>654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127</v>
      </c>
      <c r="AU210" s="17" t="s">
        <v>82</v>
      </c>
    </row>
    <row r="211" s="2" customFormat="1">
      <c r="A211" s="38"/>
      <c r="B211" s="39"/>
      <c r="C211" s="40"/>
      <c r="D211" s="222" t="s">
        <v>129</v>
      </c>
      <c r="E211" s="40"/>
      <c r="F211" s="223" t="s">
        <v>655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129</v>
      </c>
      <c r="AU211" s="17" t="s">
        <v>82</v>
      </c>
    </row>
    <row r="212" s="13" customFormat="1">
      <c r="A212" s="13"/>
      <c r="B212" s="224"/>
      <c r="C212" s="225"/>
      <c r="D212" s="217" t="s">
        <v>210</v>
      </c>
      <c r="E212" s="226" t="s">
        <v>19</v>
      </c>
      <c r="F212" s="227" t="s">
        <v>656</v>
      </c>
      <c r="G212" s="225"/>
      <c r="H212" s="228">
        <v>2695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210</v>
      </c>
      <c r="AU212" s="234" t="s">
        <v>82</v>
      </c>
      <c r="AV212" s="13" t="s">
        <v>82</v>
      </c>
      <c r="AW212" s="13" t="s">
        <v>33</v>
      </c>
      <c r="AX212" s="13" t="s">
        <v>80</v>
      </c>
      <c r="AY212" s="234" t="s">
        <v>118</v>
      </c>
    </row>
    <row r="213" s="2" customFormat="1" ht="24.15" customHeight="1">
      <c r="A213" s="38"/>
      <c r="B213" s="39"/>
      <c r="C213" s="204" t="s">
        <v>349</v>
      </c>
      <c r="D213" s="204" t="s">
        <v>120</v>
      </c>
      <c r="E213" s="205" t="s">
        <v>350</v>
      </c>
      <c r="F213" s="206" t="s">
        <v>351</v>
      </c>
      <c r="G213" s="207" t="s">
        <v>352</v>
      </c>
      <c r="H213" s="208">
        <v>608</v>
      </c>
      <c r="I213" s="209"/>
      <c r="J213" s="210">
        <f>ROUND(I213*H213,2)</f>
        <v>0</v>
      </c>
      <c r="K213" s="206" t="s">
        <v>124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125</v>
      </c>
      <c r="AT213" s="215" t="s">
        <v>120</v>
      </c>
      <c r="AU213" s="215" t="s">
        <v>82</v>
      </c>
      <c r="AY213" s="17" t="s">
        <v>118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80</v>
      </c>
      <c r="BK213" s="216">
        <f>ROUND(I213*H213,2)</f>
        <v>0</v>
      </c>
      <c r="BL213" s="17" t="s">
        <v>125</v>
      </c>
      <c r="BM213" s="215" t="s">
        <v>657</v>
      </c>
    </row>
    <row r="214" s="2" customFormat="1">
      <c r="A214" s="38"/>
      <c r="B214" s="39"/>
      <c r="C214" s="40"/>
      <c r="D214" s="217" t="s">
        <v>127</v>
      </c>
      <c r="E214" s="40"/>
      <c r="F214" s="218" t="s">
        <v>354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127</v>
      </c>
      <c r="AU214" s="17" t="s">
        <v>82</v>
      </c>
    </row>
    <row r="215" s="2" customFormat="1">
      <c r="A215" s="38"/>
      <c r="B215" s="39"/>
      <c r="C215" s="40"/>
      <c r="D215" s="222" t="s">
        <v>129</v>
      </c>
      <c r="E215" s="40"/>
      <c r="F215" s="223" t="s">
        <v>355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82</v>
      </c>
    </row>
    <row r="216" s="13" customFormat="1">
      <c r="A216" s="13"/>
      <c r="B216" s="224"/>
      <c r="C216" s="225"/>
      <c r="D216" s="217" t="s">
        <v>210</v>
      </c>
      <c r="E216" s="226" t="s">
        <v>19</v>
      </c>
      <c r="F216" s="227" t="s">
        <v>658</v>
      </c>
      <c r="G216" s="225"/>
      <c r="H216" s="228">
        <v>608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210</v>
      </c>
      <c r="AU216" s="234" t="s">
        <v>82</v>
      </c>
      <c r="AV216" s="13" t="s">
        <v>82</v>
      </c>
      <c r="AW216" s="13" t="s">
        <v>33</v>
      </c>
      <c r="AX216" s="13" t="s">
        <v>80</v>
      </c>
      <c r="AY216" s="234" t="s">
        <v>118</v>
      </c>
    </row>
    <row r="217" s="2" customFormat="1" ht="24.15" customHeight="1">
      <c r="A217" s="38"/>
      <c r="B217" s="39"/>
      <c r="C217" s="204" t="s">
        <v>357</v>
      </c>
      <c r="D217" s="204" t="s">
        <v>120</v>
      </c>
      <c r="E217" s="205" t="s">
        <v>659</v>
      </c>
      <c r="F217" s="206" t="s">
        <v>660</v>
      </c>
      <c r="G217" s="207" t="s">
        <v>206</v>
      </c>
      <c r="H217" s="208">
        <v>2695</v>
      </c>
      <c r="I217" s="209"/>
      <c r="J217" s="210">
        <f>ROUND(I217*H217,2)</f>
        <v>0</v>
      </c>
      <c r="K217" s="206" t="s">
        <v>124</v>
      </c>
      <c r="L217" s="44"/>
      <c r="M217" s="211" t="s">
        <v>19</v>
      </c>
      <c r="N217" s="212" t="s">
        <v>43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125</v>
      </c>
      <c r="AT217" s="215" t="s">
        <v>120</v>
      </c>
      <c r="AU217" s="215" t="s">
        <v>82</v>
      </c>
      <c r="AY217" s="17" t="s">
        <v>118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80</v>
      </c>
      <c r="BK217" s="216">
        <f>ROUND(I217*H217,2)</f>
        <v>0</v>
      </c>
      <c r="BL217" s="17" t="s">
        <v>125</v>
      </c>
      <c r="BM217" s="215" t="s">
        <v>661</v>
      </c>
    </row>
    <row r="218" s="2" customFormat="1">
      <c r="A218" s="38"/>
      <c r="B218" s="39"/>
      <c r="C218" s="40"/>
      <c r="D218" s="217" t="s">
        <v>127</v>
      </c>
      <c r="E218" s="40"/>
      <c r="F218" s="218" t="s">
        <v>662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127</v>
      </c>
      <c r="AU218" s="17" t="s">
        <v>82</v>
      </c>
    </row>
    <row r="219" s="2" customFormat="1">
      <c r="A219" s="38"/>
      <c r="B219" s="39"/>
      <c r="C219" s="40"/>
      <c r="D219" s="222" t="s">
        <v>129</v>
      </c>
      <c r="E219" s="40"/>
      <c r="F219" s="223" t="s">
        <v>663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82</v>
      </c>
    </row>
    <row r="220" s="13" customFormat="1">
      <c r="A220" s="13"/>
      <c r="B220" s="224"/>
      <c r="C220" s="225"/>
      <c r="D220" s="217" t="s">
        <v>210</v>
      </c>
      <c r="E220" s="226" t="s">
        <v>19</v>
      </c>
      <c r="F220" s="227" t="s">
        <v>596</v>
      </c>
      <c r="G220" s="225"/>
      <c r="H220" s="228">
        <v>2695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210</v>
      </c>
      <c r="AU220" s="234" t="s">
        <v>82</v>
      </c>
      <c r="AV220" s="13" t="s">
        <v>82</v>
      </c>
      <c r="AW220" s="13" t="s">
        <v>33</v>
      </c>
      <c r="AX220" s="13" t="s">
        <v>80</v>
      </c>
      <c r="AY220" s="234" t="s">
        <v>118</v>
      </c>
    </row>
    <row r="221" s="2" customFormat="1" ht="37.8" customHeight="1">
      <c r="A221" s="38"/>
      <c r="B221" s="39"/>
      <c r="C221" s="204" t="s">
        <v>363</v>
      </c>
      <c r="D221" s="204" t="s">
        <v>120</v>
      </c>
      <c r="E221" s="205" t="s">
        <v>664</v>
      </c>
      <c r="F221" s="206" t="s">
        <v>665</v>
      </c>
      <c r="G221" s="207" t="s">
        <v>123</v>
      </c>
      <c r="H221" s="208">
        <v>1078</v>
      </c>
      <c r="I221" s="209"/>
      <c r="J221" s="210">
        <f>ROUND(I221*H221,2)</f>
        <v>0</v>
      </c>
      <c r="K221" s="206" t="s">
        <v>124</v>
      </c>
      <c r="L221" s="44"/>
      <c r="M221" s="211" t="s">
        <v>19</v>
      </c>
      <c r="N221" s="212" t="s">
        <v>43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125</v>
      </c>
      <c r="AT221" s="215" t="s">
        <v>120</v>
      </c>
      <c r="AU221" s="215" t="s">
        <v>82</v>
      </c>
      <c r="AY221" s="17" t="s">
        <v>118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80</v>
      </c>
      <c r="BK221" s="216">
        <f>ROUND(I221*H221,2)</f>
        <v>0</v>
      </c>
      <c r="BL221" s="17" t="s">
        <v>125</v>
      </c>
      <c r="BM221" s="215" t="s">
        <v>666</v>
      </c>
    </row>
    <row r="222" s="2" customFormat="1">
      <c r="A222" s="38"/>
      <c r="B222" s="39"/>
      <c r="C222" s="40"/>
      <c r="D222" s="217" t="s">
        <v>127</v>
      </c>
      <c r="E222" s="40"/>
      <c r="F222" s="218" t="s">
        <v>667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127</v>
      </c>
      <c r="AU222" s="17" t="s">
        <v>82</v>
      </c>
    </row>
    <row r="223" s="2" customFormat="1">
      <c r="A223" s="38"/>
      <c r="B223" s="39"/>
      <c r="C223" s="40"/>
      <c r="D223" s="222" t="s">
        <v>129</v>
      </c>
      <c r="E223" s="40"/>
      <c r="F223" s="223" t="s">
        <v>668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129</v>
      </c>
      <c r="AU223" s="17" t="s">
        <v>82</v>
      </c>
    </row>
    <row r="224" s="13" customFormat="1">
      <c r="A224" s="13"/>
      <c r="B224" s="224"/>
      <c r="C224" s="225"/>
      <c r="D224" s="217" t="s">
        <v>210</v>
      </c>
      <c r="E224" s="226" t="s">
        <v>19</v>
      </c>
      <c r="F224" s="227" t="s">
        <v>669</v>
      </c>
      <c r="G224" s="225"/>
      <c r="H224" s="228">
        <v>1078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210</v>
      </c>
      <c r="AU224" s="234" t="s">
        <v>82</v>
      </c>
      <c r="AV224" s="13" t="s">
        <v>82</v>
      </c>
      <c r="AW224" s="13" t="s">
        <v>33</v>
      </c>
      <c r="AX224" s="13" t="s">
        <v>80</v>
      </c>
      <c r="AY224" s="234" t="s">
        <v>118</v>
      </c>
    </row>
    <row r="225" s="2" customFormat="1" ht="16.5" customHeight="1">
      <c r="A225" s="38"/>
      <c r="B225" s="39"/>
      <c r="C225" s="235" t="s">
        <v>369</v>
      </c>
      <c r="D225" s="235" t="s">
        <v>376</v>
      </c>
      <c r="E225" s="236" t="s">
        <v>670</v>
      </c>
      <c r="F225" s="237" t="s">
        <v>671</v>
      </c>
      <c r="G225" s="238" t="s">
        <v>672</v>
      </c>
      <c r="H225" s="239">
        <v>1.8</v>
      </c>
      <c r="I225" s="240"/>
      <c r="J225" s="241">
        <f>ROUND(I225*H225,2)</f>
        <v>0</v>
      </c>
      <c r="K225" s="237" t="s">
        <v>124</v>
      </c>
      <c r="L225" s="242"/>
      <c r="M225" s="243" t="s">
        <v>19</v>
      </c>
      <c r="N225" s="244" t="s">
        <v>43</v>
      </c>
      <c r="O225" s="84"/>
      <c r="P225" s="213">
        <f>O225*H225</f>
        <v>0</v>
      </c>
      <c r="Q225" s="213">
        <v>0.00046000000000000001</v>
      </c>
      <c r="R225" s="213">
        <f>Q225*H225</f>
        <v>0.00082800000000000007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161</v>
      </c>
      <c r="AT225" s="215" t="s">
        <v>376</v>
      </c>
      <c r="AU225" s="215" t="s">
        <v>82</v>
      </c>
      <c r="AY225" s="17" t="s">
        <v>118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80</v>
      </c>
      <c r="BK225" s="216">
        <f>ROUND(I225*H225,2)</f>
        <v>0</v>
      </c>
      <c r="BL225" s="17" t="s">
        <v>125</v>
      </c>
      <c r="BM225" s="215" t="s">
        <v>673</v>
      </c>
    </row>
    <row r="226" s="2" customFormat="1">
      <c r="A226" s="38"/>
      <c r="B226" s="39"/>
      <c r="C226" s="40"/>
      <c r="D226" s="217" t="s">
        <v>127</v>
      </c>
      <c r="E226" s="40"/>
      <c r="F226" s="218" t="s">
        <v>671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127</v>
      </c>
      <c r="AU226" s="17" t="s">
        <v>82</v>
      </c>
    </row>
    <row r="227" s="2" customFormat="1">
      <c r="A227" s="38"/>
      <c r="B227" s="39"/>
      <c r="C227" s="40"/>
      <c r="D227" s="222" t="s">
        <v>129</v>
      </c>
      <c r="E227" s="40"/>
      <c r="F227" s="223" t="s">
        <v>674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82</v>
      </c>
    </row>
    <row r="228" s="13" customFormat="1">
      <c r="A228" s="13"/>
      <c r="B228" s="224"/>
      <c r="C228" s="225"/>
      <c r="D228" s="217" t="s">
        <v>210</v>
      </c>
      <c r="E228" s="226" t="s">
        <v>19</v>
      </c>
      <c r="F228" s="227" t="s">
        <v>675</v>
      </c>
      <c r="G228" s="225"/>
      <c r="H228" s="228">
        <v>1.8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210</v>
      </c>
      <c r="AU228" s="234" t="s">
        <v>82</v>
      </c>
      <c r="AV228" s="13" t="s">
        <v>82</v>
      </c>
      <c r="AW228" s="13" t="s">
        <v>33</v>
      </c>
      <c r="AX228" s="13" t="s">
        <v>80</v>
      </c>
      <c r="AY228" s="234" t="s">
        <v>118</v>
      </c>
    </row>
    <row r="229" s="2" customFormat="1" ht="24.15" customHeight="1">
      <c r="A229" s="38"/>
      <c r="B229" s="39"/>
      <c r="C229" s="235" t="s">
        <v>375</v>
      </c>
      <c r="D229" s="235" t="s">
        <v>376</v>
      </c>
      <c r="E229" s="236" t="s">
        <v>676</v>
      </c>
      <c r="F229" s="237" t="s">
        <v>677</v>
      </c>
      <c r="G229" s="238" t="s">
        <v>678</v>
      </c>
      <c r="H229" s="239">
        <v>1</v>
      </c>
      <c r="I229" s="240"/>
      <c r="J229" s="241">
        <f>ROUND(I229*H229,2)</f>
        <v>0</v>
      </c>
      <c r="K229" s="237" t="s">
        <v>124</v>
      </c>
      <c r="L229" s="242"/>
      <c r="M229" s="243" t="s">
        <v>19</v>
      </c>
      <c r="N229" s="244" t="s">
        <v>43</v>
      </c>
      <c r="O229" s="84"/>
      <c r="P229" s="213">
        <f>O229*H229</f>
        <v>0</v>
      </c>
      <c r="Q229" s="213">
        <v>0.00040999999999999999</v>
      </c>
      <c r="R229" s="213">
        <f>Q229*H229</f>
        <v>0.00040999999999999999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161</v>
      </c>
      <c r="AT229" s="215" t="s">
        <v>376</v>
      </c>
      <c r="AU229" s="215" t="s">
        <v>82</v>
      </c>
      <c r="AY229" s="17" t="s">
        <v>118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80</v>
      </c>
      <c r="BK229" s="216">
        <f>ROUND(I229*H229,2)</f>
        <v>0</v>
      </c>
      <c r="BL229" s="17" t="s">
        <v>125</v>
      </c>
      <c r="BM229" s="215" t="s">
        <v>679</v>
      </c>
    </row>
    <row r="230" s="2" customFormat="1">
      <c r="A230" s="38"/>
      <c r="B230" s="39"/>
      <c r="C230" s="40"/>
      <c r="D230" s="217" t="s">
        <v>127</v>
      </c>
      <c r="E230" s="40"/>
      <c r="F230" s="218" t="s">
        <v>677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127</v>
      </c>
      <c r="AU230" s="17" t="s">
        <v>82</v>
      </c>
    </row>
    <row r="231" s="2" customFormat="1">
      <c r="A231" s="38"/>
      <c r="B231" s="39"/>
      <c r="C231" s="40"/>
      <c r="D231" s="222" t="s">
        <v>129</v>
      </c>
      <c r="E231" s="40"/>
      <c r="F231" s="223" t="s">
        <v>680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82</v>
      </c>
    </row>
    <row r="232" s="2" customFormat="1" ht="16.5" customHeight="1">
      <c r="A232" s="38"/>
      <c r="B232" s="39"/>
      <c r="C232" s="235" t="s">
        <v>383</v>
      </c>
      <c r="D232" s="235" t="s">
        <v>376</v>
      </c>
      <c r="E232" s="236" t="s">
        <v>681</v>
      </c>
      <c r="F232" s="237" t="s">
        <v>682</v>
      </c>
      <c r="G232" s="238" t="s">
        <v>134</v>
      </c>
      <c r="H232" s="239">
        <v>12</v>
      </c>
      <c r="I232" s="240"/>
      <c r="J232" s="241">
        <f>ROUND(I232*H232,2)</f>
        <v>0</v>
      </c>
      <c r="K232" s="237" t="s">
        <v>124</v>
      </c>
      <c r="L232" s="242"/>
      <c r="M232" s="243" t="s">
        <v>19</v>
      </c>
      <c r="N232" s="244" t="s">
        <v>43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161</v>
      </c>
      <c r="AT232" s="215" t="s">
        <v>376</v>
      </c>
      <c r="AU232" s="215" t="s">
        <v>82</v>
      </c>
      <c r="AY232" s="17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125</v>
      </c>
      <c r="BM232" s="215" t="s">
        <v>683</v>
      </c>
    </row>
    <row r="233" s="2" customFormat="1">
      <c r="A233" s="38"/>
      <c r="B233" s="39"/>
      <c r="C233" s="40"/>
      <c r="D233" s="217" t="s">
        <v>127</v>
      </c>
      <c r="E233" s="40"/>
      <c r="F233" s="218" t="s">
        <v>682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127</v>
      </c>
      <c r="AU233" s="17" t="s">
        <v>82</v>
      </c>
    </row>
    <row r="234" s="2" customFormat="1">
      <c r="A234" s="38"/>
      <c r="B234" s="39"/>
      <c r="C234" s="40"/>
      <c r="D234" s="222" t="s">
        <v>129</v>
      </c>
      <c r="E234" s="40"/>
      <c r="F234" s="223" t="s">
        <v>684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129</v>
      </c>
      <c r="AU234" s="17" t="s">
        <v>82</v>
      </c>
    </row>
    <row r="235" s="2" customFormat="1" ht="16.5" customHeight="1">
      <c r="A235" s="38"/>
      <c r="B235" s="39"/>
      <c r="C235" s="235" t="s">
        <v>390</v>
      </c>
      <c r="D235" s="235" t="s">
        <v>376</v>
      </c>
      <c r="E235" s="236" t="s">
        <v>685</v>
      </c>
      <c r="F235" s="237" t="s">
        <v>686</v>
      </c>
      <c r="G235" s="238" t="s">
        <v>134</v>
      </c>
      <c r="H235" s="239">
        <v>12</v>
      </c>
      <c r="I235" s="240"/>
      <c r="J235" s="241">
        <f>ROUND(I235*H235,2)</f>
        <v>0</v>
      </c>
      <c r="K235" s="237" t="s">
        <v>124</v>
      </c>
      <c r="L235" s="242"/>
      <c r="M235" s="243" t="s">
        <v>19</v>
      </c>
      <c r="N235" s="244" t="s">
        <v>43</v>
      </c>
      <c r="O235" s="84"/>
      <c r="P235" s="213">
        <f>O235*H235</f>
        <v>0</v>
      </c>
      <c r="Q235" s="213">
        <v>3.0000000000000001E-05</v>
      </c>
      <c r="R235" s="213">
        <f>Q235*H235</f>
        <v>0.00036000000000000002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161</v>
      </c>
      <c r="AT235" s="215" t="s">
        <v>376</v>
      </c>
      <c r="AU235" s="215" t="s">
        <v>82</v>
      </c>
      <c r="AY235" s="17" t="s">
        <v>118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80</v>
      </c>
      <c r="BK235" s="216">
        <f>ROUND(I235*H235,2)</f>
        <v>0</v>
      </c>
      <c r="BL235" s="17" t="s">
        <v>125</v>
      </c>
      <c r="BM235" s="215" t="s">
        <v>687</v>
      </c>
    </row>
    <row r="236" s="2" customFormat="1">
      <c r="A236" s="38"/>
      <c r="B236" s="39"/>
      <c r="C236" s="40"/>
      <c r="D236" s="217" t="s">
        <v>127</v>
      </c>
      <c r="E236" s="40"/>
      <c r="F236" s="218" t="s">
        <v>686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127</v>
      </c>
      <c r="AU236" s="17" t="s">
        <v>82</v>
      </c>
    </row>
    <row r="237" s="2" customFormat="1">
      <c r="A237" s="38"/>
      <c r="B237" s="39"/>
      <c r="C237" s="40"/>
      <c r="D237" s="222" t="s">
        <v>129</v>
      </c>
      <c r="E237" s="40"/>
      <c r="F237" s="223" t="s">
        <v>688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129</v>
      </c>
      <c r="AU237" s="17" t="s">
        <v>82</v>
      </c>
    </row>
    <row r="238" s="2" customFormat="1" ht="21.75" customHeight="1">
      <c r="A238" s="38"/>
      <c r="B238" s="39"/>
      <c r="C238" s="235" t="s">
        <v>396</v>
      </c>
      <c r="D238" s="235" t="s">
        <v>376</v>
      </c>
      <c r="E238" s="236" t="s">
        <v>689</v>
      </c>
      <c r="F238" s="237" t="s">
        <v>690</v>
      </c>
      <c r="G238" s="238" t="s">
        <v>672</v>
      </c>
      <c r="H238" s="239">
        <v>2</v>
      </c>
      <c r="I238" s="240"/>
      <c r="J238" s="241">
        <f>ROUND(I238*H238,2)</f>
        <v>0</v>
      </c>
      <c r="K238" s="237" t="s">
        <v>19</v>
      </c>
      <c r="L238" s="242"/>
      <c r="M238" s="243" t="s">
        <v>19</v>
      </c>
      <c r="N238" s="244" t="s">
        <v>43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161</v>
      </c>
      <c r="AT238" s="215" t="s">
        <v>376</v>
      </c>
      <c r="AU238" s="215" t="s">
        <v>82</v>
      </c>
      <c r="AY238" s="17" t="s">
        <v>118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80</v>
      </c>
      <c r="BK238" s="216">
        <f>ROUND(I238*H238,2)</f>
        <v>0</v>
      </c>
      <c r="BL238" s="17" t="s">
        <v>125</v>
      </c>
      <c r="BM238" s="215" t="s">
        <v>691</v>
      </c>
    </row>
    <row r="239" s="2" customFormat="1">
      <c r="A239" s="38"/>
      <c r="B239" s="39"/>
      <c r="C239" s="40"/>
      <c r="D239" s="217" t="s">
        <v>127</v>
      </c>
      <c r="E239" s="40"/>
      <c r="F239" s="218" t="s">
        <v>690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127</v>
      </c>
      <c r="AU239" s="17" t="s">
        <v>82</v>
      </c>
    </row>
    <row r="240" s="12" customFormat="1" ht="22.8" customHeight="1">
      <c r="A240" s="12"/>
      <c r="B240" s="188"/>
      <c r="C240" s="189"/>
      <c r="D240" s="190" t="s">
        <v>71</v>
      </c>
      <c r="E240" s="202" t="s">
        <v>82</v>
      </c>
      <c r="F240" s="202" t="s">
        <v>692</v>
      </c>
      <c r="G240" s="189"/>
      <c r="H240" s="189"/>
      <c r="I240" s="192"/>
      <c r="J240" s="203">
        <f>BK240</f>
        <v>0</v>
      </c>
      <c r="K240" s="189"/>
      <c r="L240" s="194"/>
      <c r="M240" s="195"/>
      <c r="N240" s="196"/>
      <c r="O240" s="196"/>
      <c r="P240" s="197">
        <f>SUM(P241:P268)</f>
        <v>0</v>
      </c>
      <c r="Q240" s="196"/>
      <c r="R240" s="197">
        <f>SUM(R241:R268)</f>
        <v>1783.1570932300001</v>
      </c>
      <c r="S240" s="196"/>
      <c r="T240" s="198">
        <f>SUM(T241:T268)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9" t="s">
        <v>80</v>
      </c>
      <c r="AT240" s="200" t="s">
        <v>71</v>
      </c>
      <c r="AU240" s="200" t="s">
        <v>80</v>
      </c>
      <c r="AY240" s="199" t="s">
        <v>118</v>
      </c>
      <c r="BK240" s="201">
        <f>SUM(BK241:BK268)</f>
        <v>0</v>
      </c>
    </row>
    <row r="241" s="2" customFormat="1" ht="33" customHeight="1">
      <c r="A241" s="38"/>
      <c r="B241" s="39"/>
      <c r="C241" s="204" t="s">
        <v>402</v>
      </c>
      <c r="D241" s="204" t="s">
        <v>120</v>
      </c>
      <c r="E241" s="205" t="s">
        <v>693</v>
      </c>
      <c r="F241" s="206" t="s">
        <v>694</v>
      </c>
      <c r="G241" s="207" t="s">
        <v>206</v>
      </c>
      <c r="H241" s="208">
        <v>129.36000000000001</v>
      </c>
      <c r="I241" s="209"/>
      <c r="J241" s="210">
        <f>ROUND(I241*H241,2)</f>
        <v>0</v>
      </c>
      <c r="K241" s="206" t="s">
        <v>124</v>
      </c>
      <c r="L241" s="44"/>
      <c r="M241" s="211" t="s">
        <v>19</v>
      </c>
      <c r="N241" s="212" t="s">
        <v>43</v>
      </c>
      <c r="O241" s="84"/>
      <c r="P241" s="213">
        <f>O241*H241</f>
        <v>0</v>
      </c>
      <c r="Q241" s="213">
        <v>1.6299999999999999</v>
      </c>
      <c r="R241" s="213">
        <f>Q241*H241</f>
        <v>210.85680000000002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125</v>
      </c>
      <c r="AT241" s="215" t="s">
        <v>120</v>
      </c>
      <c r="AU241" s="215" t="s">
        <v>82</v>
      </c>
      <c r="AY241" s="17" t="s">
        <v>118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80</v>
      </c>
      <c r="BK241" s="216">
        <f>ROUND(I241*H241,2)</f>
        <v>0</v>
      </c>
      <c r="BL241" s="17" t="s">
        <v>125</v>
      </c>
      <c r="BM241" s="215" t="s">
        <v>695</v>
      </c>
    </row>
    <row r="242" s="2" customFormat="1">
      <c r="A242" s="38"/>
      <c r="B242" s="39"/>
      <c r="C242" s="40"/>
      <c r="D242" s="217" t="s">
        <v>127</v>
      </c>
      <c r="E242" s="40"/>
      <c r="F242" s="218" t="s">
        <v>696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127</v>
      </c>
      <c r="AU242" s="17" t="s">
        <v>82</v>
      </c>
    </row>
    <row r="243" s="2" customFormat="1">
      <c r="A243" s="38"/>
      <c r="B243" s="39"/>
      <c r="C243" s="40"/>
      <c r="D243" s="222" t="s">
        <v>129</v>
      </c>
      <c r="E243" s="40"/>
      <c r="F243" s="223" t="s">
        <v>697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82</v>
      </c>
    </row>
    <row r="244" s="13" customFormat="1">
      <c r="A244" s="13"/>
      <c r="B244" s="224"/>
      <c r="C244" s="225"/>
      <c r="D244" s="217" t="s">
        <v>210</v>
      </c>
      <c r="E244" s="226" t="s">
        <v>19</v>
      </c>
      <c r="F244" s="227" t="s">
        <v>698</v>
      </c>
      <c r="G244" s="225"/>
      <c r="H244" s="228">
        <v>129.36000000000001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210</v>
      </c>
      <c r="AU244" s="234" t="s">
        <v>82</v>
      </c>
      <c r="AV244" s="13" t="s">
        <v>82</v>
      </c>
      <c r="AW244" s="13" t="s">
        <v>33</v>
      </c>
      <c r="AX244" s="13" t="s">
        <v>80</v>
      </c>
      <c r="AY244" s="234" t="s">
        <v>118</v>
      </c>
    </row>
    <row r="245" s="2" customFormat="1" ht="37.8" customHeight="1">
      <c r="A245" s="38"/>
      <c r="B245" s="39"/>
      <c r="C245" s="204" t="s">
        <v>408</v>
      </c>
      <c r="D245" s="204" t="s">
        <v>120</v>
      </c>
      <c r="E245" s="205" t="s">
        <v>699</v>
      </c>
      <c r="F245" s="206" t="s">
        <v>700</v>
      </c>
      <c r="G245" s="207" t="s">
        <v>672</v>
      </c>
      <c r="H245" s="208">
        <v>1078</v>
      </c>
      <c r="I245" s="209"/>
      <c r="J245" s="210">
        <f>ROUND(I245*H245,2)</f>
        <v>0</v>
      </c>
      <c r="K245" s="206" t="s">
        <v>124</v>
      </c>
      <c r="L245" s="44"/>
      <c r="M245" s="211" t="s">
        <v>19</v>
      </c>
      <c r="N245" s="212" t="s">
        <v>43</v>
      </c>
      <c r="O245" s="84"/>
      <c r="P245" s="213">
        <f>O245*H245</f>
        <v>0</v>
      </c>
      <c r="Q245" s="213">
        <v>0.20449000000000001</v>
      </c>
      <c r="R245" s="213">
        <f>Q245*H245</f>
        <v>220.44022000000001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125</v>
      </c>
      <c r="AT245" s="215" t="s">
        <v>120</v>
      </c>
      <c r="AU245" s="215" t="s">
        <v>82</v>
      </c>
      <c r="AY245" s="17" t="s">
        <v>118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80</v>
      </c>
      <c r="BK245" s="216">
        <f>ROUND(I245*H245,2)</f>
        <v>0</v>
      </c>
      <c r="BL245" s="17" t="s">
        <v>125</v>
      </c>
      <c r="BM245" s="215" t="s">
        <v>701</v>
      </c>
    </row>
    <row r="246" s="2" customFormat="1">
      <c r="A246" s="38"/>
      <c r="B246" s="39"/>
      <c r="C246" s="40"/>
      <c r="D246" s="217" t="s">
        <v>127</v>
      </c>
      <c r="E246" s="40"/>
      <c r="F246" s="218" t="s">
        <v>702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127</v>
      </c>
      <c r="AU246" s="17" t="s">
        <v>82</v>
      </c>
    </row>
    <row r="247" s="2" customFormat="1">
      <c r="A247" s="38"/>
      <c r="B247" s="39"/>
      <c r="C247" s="40"/>
      <c r="D247" s="222" t="s">
        <v>129</v>
      </c>
      <c r="E247" s="40"/>
      <c r="F247" s="223" t="s">
        <v>703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82</v>
      </c>
    </row>
    <row r="248" s="13" customFormat="1">
      <c r="A248" s="13"/>
      <c r="B248" s="224"/>
      <c r="C248" s="225"/>
      <c r="D248" s="217" t="s">
        <v>210</v>
      </c>
      <c r="E248" s="226" t="s">
        <v>19</v>
      </c>
      <c r="F248" s="227" t="s">
        <v>704</v>
      </c>
      <c r="G248" s="225"/>
      <c r="H248" s="228">
        <v>1078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210</v>
      </c>
      <c r="AU248" s="234" t="s">
        <v>82</v>
      </c>
      <c r="AV248" s="13" t="s">
        <v>82</v>
      </c>
      <c r="AW248" s="13" t="s">
        <v>33</v>
      </c>
      <c r="AX248" s="13" t="s">
        <v>80</v>
      </c>
      <c r="AY248" s="234" t="s">
        <v>118</v>
      </c>
    </row>
    <row r="249" s="2" customFormat="1" ht="24.15" customHeight="1">
      <c r="A249" s="38"/>
      <c r="B249" s="39"/>
      <c r="C249" s="204" t="s">
        <v>414</v>
      </c>
      <c r="D249" s="204" t="s">
        <v>120</v>
      </c>
      <c r="E249" s="205" t="s">
        <v>705</v>
      </c>
      <c r="F249" s="206" t="s">
        <v>706</v>
      </c>
      <c r="G249" s="207" t="s">
        <v>206</v>
      </c>
      <c r="H249" s="208">
        <v>180.18000000000001</v>
      </c>
      <c r="I249" s="209"/>
      <c r="J249" s="210">
        <f>ROUND(I249*H249,2)</f>
        <v>0</v>
      </c>
      <c r="K249" s="206" t="s">
        <v>124</v>
      </c>
      <c r="L249" s="44"/>
      <c r="M249" s="211" t="s">
        <v>19</v>
      </c>
      <c r="N249" s="212" t="s">
        <v>43</v>
      </c>
      <c r="O249" s="84"/>
      <c r="P249" s="213">
        <f>O249*H249</f>
        <v>0</v>
      </c>
      <c r="Q249" s="213">
        <v>2.1600000000000001</v>
      </c>
      <c r="R249" s="213">
        <f>Q249*H249</f>
        <v>389.18880000000001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125</v>
      </c>
      <c r="AT249" s="215" t="s">
        <v>120</v>
      </c>
      <c r="AU249" s="215" t="s">
        <v>82</v>
      </c>
      <c r="AY249" s="17" t="s">
        <v>118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80</v>
      </c>
      <c r="BK249" s="216">
        <f>ROUND(I249*H249,2)</f>
        <v>0</v>
      </c>
      <c r="BL249" s="17" t="s">
        <v>125</v>
      </c>
      <c r="BM249" s="215" t="s">
        <v>707</v>
      </c>
    </row>
    <row r="250" s="2" customFormat="1">
      <c r="A250" s="38"/>
      <c r="B250" s="39"/>
      <c r="C250" s="40"/>
      <c r="D250" s="217" t="s">
        <v>127</v>
      </c>
      <c r="E250" s="40"/>
      <c r="F250" s="218" t="s">
        <v>708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127</v>
      </c>
      <c r="AU250" s="17" t="s">
        <v>82</v>
      </c>
    </row>
    <row r="251" s="2" customFormat="1">
      <c r="A251" s="38"/>
      <c r="B251" s="39"/>
      <c r="C251" s="40"/>
      <c r="D251" s="222" t="s">
        <v>129</v>
      </c>
      <c r="E251" s="40"/>
      <c r="F251" s="223" t="s">
        <v>709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129</v>
      </c>
      <c r="AU251" s="17" t="s">
        <v>82</v>
      </c>
    </row>
    <row r="252" s="13" customFormat="1">
      <c r="A252" s="13"/>
      <c r="B252" s="224"/>
      <c r="C252" s="225"/>
      <c r="D252" s="217" t="s">
        <v>210</v>
      </c>
      <c r="E252" s="226" t="s">
        <v>19</v>
      </c>
      <c r="F252" s="227" t="s">
        <v>710</v>
      </c>
      <c r="G252" s="225"/>
      <c r="H252" s="228">
        <v>180.18000000000001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210</v>
      </c>
      <c r="AU252" s="234" t="s">
        <v>82</v>
      </c>
      <c r="AV252" s="13" t="s">
        <v>82</v>
      </c>
      <c r="AW252" s="13" t="s">
        <v>33</v>
      </c>
      <c r="AX252" s="13" t="s">
        <v>80</v>
      </c>
      <c r="AY252" s="234" t="s">
        <v>118</v>
      </c>
    </row>
    <row r="253" s="2" customFormat="1" ht="24.15" customHeight="1">
      <c r="A253" s="38"/>
      <c r="B253" s="39"/>
      <c r="C253" s="204" t="s">
        <v>420</v>
      </c>
      <c r="D253" s="204" t="s">
        <v>120</v>
      </c>
      <c r="E253" s="205" t="s">
        <v>711</v>
      </c>
      <c r="F253" s="206" t="s">
        <v>712</v>
      </c>
      <c r="G253" s="207" t="s">
        <v>206</v>
      </c>
      <c r="H253" s="208">
        <v>384.42000000000002</v>
      </c>
      <c r="I253" s="209"/>
      <c r="J253" s="210">
        <f>ROUND(I253*H253,2)</f>
        <v>0</v>
      </c>
      <c r="K253" s="206" t="s">
        <v>124</v>
      </c>
      <c r="L253" s="44"/>
      <c r="M253" s="211" t="s">
        <v>19</v>
      </c>
      <c r="N253" s="212" t="s">
        <v>43</v>
      </c>
      <c r="O253" s="84"/>
      <c r="P253" s="213">
        <f>O253*H253</f>
        <v>0</v>
      </c>
      <c r="Q253" s="213">
        <v>2.45329</v>
      </c>
      <c r="R253" s="213">
        <f>Q253*H253</f>
        <v>943.09374179999998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125</v>
      </c>
      <c r="AT253" s="215" t="s">
        <v>120</v>
      </c>
      <c r="AU253" s="215" t="s">
        <v>82</v>
      </c>
      <c r="AY253" s="17" t="s">
        <v>118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80</v>
      </c>
      <c r="BK253" s="216">
        <f>ROUND(I253*H253,2)</f>
        <v>0</v>
      </c>
      <c r="BL253" s="17" t="s">
        <v>125</v>
      </c>
      <c r="BM253" s="215" t="s">
        <v>713</v>
      </c>
    </row>
    <row r="254" s="2" customFormat="1">
      <c r="A254" s="38"/>
      <c r="B254" s="39"/>
      <c r="C254" s="40"/>
      <c r="D254" s="217" t="s">
        <v>127</v>
      </c>
      <c r="E254" s="40"/>
      <c r="F254" s="218" t="s">
        <v>714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127</v>
      </c>
      <c r="AU254" s="17" t="s">
        <v>82</v>
      </c>
    </row>
    <row r="255" s="2" customFormat="1">
      <c r="A255" s="38"/>
      <c r="B255" s="39"/>
      <c r="C255" s="40"/>
      <c r="D255" s="222" t="s">
        <v>129</v>
      </c>
      <c r="E255" s="40"/>
      <c r="F255" s="223" t="s">
        <v>715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129</v>
      </c>
      <c r="AU255" s="17" t="s">
        <v>82</v>
      </c>
    </row>
    <row r="256" s="13" customFormat="1">
      <c r="A256" s="13"/>
      <c r="B256" s="224"/>
      <c r="C256" s="225"/>
      <c r="D256" s="217" t="s">
        <v>210</v>
      </c>
      <c r="E256" s="226" t="s">
        <v>19</v>
      </c>
      <c r="F256" s="227" t="s">
        <v>716</v>
      </c>
      <c r="G256" s="225"/>
      <c r="H256" s="228">
        <v>384.42000000000002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210</v>
      </c>
      <c r="AU256" s="234" t="s">
        <v>82</v>
      </c>
      <c r="AV256" s="13" t="s">
        <v>82</v>
      </c>
      <c r="AW256" s="13" t="s">
        <v>33</v>
      </c>
      <c r="AX256" s="13" t="s">
        <v>80</v>
      </c>
      <c r="AY256" s="234" t="s">
        <v>118</v>
      </c>
    </row>
    <row r="257" s="2" customFormat="1" ht="16.5" customHeight="1">
      <c r="A257" s="38"/>
      <c r="B257" s="39"/>
      <c r="C257" s="204" t="s">
        <v>426</v>
      </c>
      <c r="D257" s="204" t="s">
        <v>120</v>
      </c>
      <c r="E257" s="205" t="s">
        <v>717</v>
      </c>
      <c r="F257" s="206" t="s">
        <v>718</v>
      </c>
      <c r="G257" s="207" t="s">
        <v>123</v>
      </c>
      <c r="H257" s="208">
        <v>1016.4</v>
      </c>
      <c r="I257" s="209"/>
      <c r="J257" s="210">
        <f>ROUND(I257*H257,2)</f>
        <v>0</v>
      </c>
      <c r="K257" s="206" t="s">
        <v>124</v>
      </c>
      <c r="L257" s="44"/>
      <c r="M257" s="211" t="s">
        <v>19</v>
      </c>
      <c r="N257" s="212" t="s">
        <v>43</v>
      </c>
      <c r="O257" s="84"/>
      <c r="P257" s="213">
        <f>O257*H257</f>
        <v>0</v>
      </c>
      <c r="Q257" s="213">
        <v>0.00247</v>
      </c>
      <c r="R257" s="213">
        <f>Q257*H257</f>
        <v>2.5105079999999997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125</v>
      </c>
      <c r="AT257" s="215" t="s">
        <v>120</v>
      </c>
      <c r="AU257" s="215" t="s">
        <v>82</v>
      </c>
      <c r="AY257" s="17" t="s">
        <v>118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80</v>
      </c>
      <c r="BK257" s="216">
        <f>ROUND(I257*H257,2)</f>
        <v>0</v>
      </c>
      <c r="BL257" s="17" t="s">
        <v>125</v>
      </c>
      <c r="BM257" s="215" t="s">
        <v>719</v>
      </c>
    </row>
    <row r="258" s="2" customFormat="1">
      <c r="A258" s="38"/>
      <c r="B258" s="39"/>
      <c r="C258" s="40"/>
      <c r="D258" s="217" t="s">
        <v>127</v>
      </c>
      <c r="E258" s="40"/>
      <c r="F258" s="218" t="s">
        <v>720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127</v>
      </c>
      <c r="AU258" s="17" t="s">
        <v>82</v>
      </c>
    </row>
    <row r="259" s="2" customFormat="1">
      <c r="A259" s="38"/>
      <c r="B259" s="39"/>
      <c r="C259" s="40"/>
      <c r="D259" s="222" t="s">
        <v>129</v>
      </c>
      <c r="E259" s="40"/>
      <c r="F259" s="223" t="s">
        <v>721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129</v>
      </c>
      <c r="AU259" s="17" t="s">
        <v>82</v>
      </c>
    </row>
    <row r="260" s="13" customFormat="1">
      <c r="A260" s="13"/>
      <c r="B260" s="224"/>
      <c r="C260" s="225"/>
      <c r="D260" s="217" t="s">
        <v>210</v>
      </c>
      <c r="E260" s="226" t="s">
        <v>19</v>
      </c>
      <c r="F260" s="227" t="s">
        <v>722</v>
      </c>
      <c r="G260" s="225"/>
      <c r="H260" s="228">
        <v>1016.4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210</v>
      </c>
      <c r="AU260" s="234" t="s">
        <v>82</v>
      </c>
      <c r="AV260" s="13" t="s">
        <v>82</v>
      </c>
      <c r="AW260" s="13" t="s">
        <v>33</v>
      </c>
      <c r="AX260" s="13" t="s">
        <v>80</v>
      </c>
      <c r="AY260" s="234" t="s">
        <v>118</v>
      </c>
    </row>
    <row r="261" s="2" customFormat="1" ht="16.5" customHeight="1">
      <c r="A261" s="38"/>
      <c r="B261" s="39"/>
      <c r="C261" s="204" t="s">
        <v>433</v>
      </c>
      <c r="D261" s="204" t="s">
        <v>120</v>
      </c>
      <c r="E261" s="205" t="s">
        <v>723</v>
      </c>
      <c r="F261" s="206" t="s">
        <v>724</v>
      </c>
      <c r="G261" s="207" t="s">
        <v>123</v>
      </c>
      <c r="H261" s="208">
        <v>1016.4</v>
      </c>
      <c r="I261" s="209"/>
      <c r="J261" s="210">
        <f>ROUND(I261*H261,2)</f>
        <v>0</v>
      </c>
      <c r="K261" s="206" t="s">
        <v>124</v>
      </c>
      <c r="L261" s="44"/>
      <c r="M261" s="211" t="s">
        <v>19</v>
      </c>
      <c r="N261" s="212" t="s">
        <v>43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125</v>
      </c>
      <c r="AT261" s="215" t="s">
        <v>120</v>
      </c>
      <c r="AU261" s="215" t="s">
        <v>82</v>
      </c>
      <c r="AY261" s="17" t="s">
        <v>118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80</v>
      </c>
      <c r="BK261" s="216">
        <f>ROUND(I261*H261,2)</f>
        <v>0</v>
      </c>
      <c r="BL261" s="17" t="s">
        <v>125</v>
      </c>
      <c r="BM261" s="215" t="s">
        <v>725</v>
      </c>
    </row>
    <row r="262" s="2" customFormat="1">
      <c r="A262" s="38"/>
      <c r="B262" s="39"/>
      <c r="C262" s="40"/>
      <c r="D262" s="217" t="s">
        <v>127</v>
      </c>
      <c r="E262" s="40"/>
      <c r="F262" s="218" t="s">
        <v>726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127</v>
      </c>
      <c r="AU262" s="17" t="s">
        <v>82</v>
      </c>
    </row>
    <row r="263" s="2" customFormat="1">
      <c r="A263" s="38"/>
      <c r="B263" s="39"/>
      <c r="C263" s="40"/>
      <c r="D263" s="222" t="s">
        <v>129</v>
      </c>
      <c r="E263" s="40"/>
      <c r="F263" s="223" t="s">
        <v>727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129</v>
      </c>
      <c r="AU263" s="17" t="s">
        <v>82</v>
      </c>
    </row>
    <row r="264" s="13" customFormat="1">
      <c r="A264" s="13"/>
      <c r="B264" s="224"/>
      <c r="C264" s="225"/>
      <c r="D264" s="217" t="s">
        <v>210</v>
      </c>
      <c r="E264" s="226" t="s">
        <v>19</v>
      </c>
      <c r="F264" s="227" t="s">
        <v>722</v>
      </c>
      <c r="G264" s="225"/>
      <c r="H264" s="228">
        <v>1016.4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210</v>
      </c>
      <c r="AU264" s="234" t="s">
        <v>82</v>
      </c>
      <c r="AV264" s="13" t="s">
        <v>82</v>
      </c>
      <c r="AW264" s="13" t="s">
        <v>33</v>
      </c>
      <c r="AX264" s="13" t="s">
        <v>80</v>
      </c>
      <c r="AY264" s="234" t="s">
        <v>118</v>
      </c>
    </row>
    <row r="265" s="2" customFormat="1" ht="16.5" customHeight="1">
      <c r="A265" s="38"/>
      <c r="B265" s="39"/>
      <c r="C265" s="204" t="s">
        <v>439</v>
      </c>
      <c r="D265" s="204" t="s">
        <v>120</v>
      </c>
      <c r="E265" s="205" t="s">
        <v>728</v>
      </c>
      <c r="F265" s="206" t="s">
        <v>729</v>
      </c>
      <c r="G265" s="207" t="s">
        <v>352</v>
      </c>
      <c r="H265" s="208">
        <v>16.059000000000001</v>
      </c>
      <c r="I265" s="209"/>
      <c r="J265" s="210">
        <f>ROUND(I265*H265,2)</f>
        <v>0</v>
      </c>
      <c r="K265" s="206" t="s">
        <v>124</v>
      </c>
      <c r="L265" s="44"/>
      <c r="M265" s="211" t="s">
        <v>19</v>
      </c>
      <c r="N265" s="212" t="s">
        <v>43</v>
      </c>
      <c r="O265" s="84"/>
      <c r="P265" s="213">
        <f>O265*H265</f>
        <v>0</v>
      </c>
      <c r="Q265" s="213">
        <v>1.06277</v>
      </c>
      <c r="R265" s="213">
        <f>Q265*H265</f>
        <v>17.067023430000003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125</v>
      </c>
      <c r="AT265" s="215" t="s">
        <v>120</v>
      </c>
      <c r="AU265" s="215" t="s">
        <v>82</v>
      </c>
      <c r="AY265" s="17" t="s">
        <v>118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80</v>
      </c>
      <c r="BK265" s="216">
        <f>ROUND(I265*H265,2)</f>
        <v>0</v>
      </c>
      <c r="BL265" s="17" t="s">
        <v>125</v>
      </c>
      <c r="BM265" s="215" t="s">
        <v>730</v>
      </c>
    </row>
    <row r="266" s="2" customFormat="1">
      <c r="A266" s="38"/>
      <c r="B266" s="39"/>
      <c r="C266" s="40"/>
      <c r="D266" s="217" t="s">
        <v>127</v>
      </c>
      <c r="E266" s="40"/>
      <c r="F266" s="218" t="s">
        <v>731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127</v>
      </c>
      <c r="AU266" s="17" t="s">
        <v>82</v>
      </c>
    </row>
    <row r="267" s="2" customFormat="1">
      <c r="A267" s="38"/>
      <c r="B267" s="39"/>
      <c r="C267" s="40"/>
      <c r="D267" s="222" t="s">
        <v>129</v>
      </c>
      <c r="E267" s="40"/>
      <c r="F267" s="223" t="s">
        <v>732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82</v>
      </c>
    </row>
    <row r="268" s="13" customFormat="1">
      <c r="A268" s="13"/>
      <c r="B268" s="224"/>
      <c r="C268" s="225"/>
      <c r="D268" s="217" t="s">
        <v>210</v>
      </c>
      <c r="E268" s="226" t="s">
        <v>19</v>
      </c>
      <c r="F268" s="227" t="s">
        <v>733</v>
      </c>
      <c r="G268" s="225"/>
      <c r="H268" s="228">
        <v>16.059000000000001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210</v>
      </c>
      <c r="AU268" s="234" t="s">
        <v>82</v>
      </c>
      <c r="AV268" s="13" t="s">
        <v>82</v>
      </c>
      <c r="AW268" s="13" t="s">
        <v>33</v>
      </c>
      <c r="AX268" s="13" t="s">
        <v>80</v>
      </c>
      <c r="AY268" s="234" t="s">
        <v>118</v>
      </c>
    </row>
    <row r="269" s="12" customFormat="1" ht="22.8" customHeight="1">
      <c r="A269" s="12"/>
      <c r="B269" s="188"/>
      <c r="C269" s="189"/>
      <c r="D269" s="190" t="s">
        <v>71</v>
      </c>
      <c r="E269" s="202" t="s">
        <v>131</v>
      </c>
      <c r="F269" s="202" t="s">
        <v>734</v>
      </c>
      <c r="G269" s="189"/>
      <c r="H269" s="189"/>
      <c r="I269" s="192"/>
      <c r="J269" s="203">
        <f>BK269</f>
        <v>0</v>
      </c>
      <c r="K269" s="189"/>
      <c r="L269" s="194"/>
      <c r="M269" s="195"/>
      <c r="N269" s="196"/>
      <c r="O269" s="196"/>
      <c r="P269" s="197">
        <f>SUM(P270:P311)</f>
        <v>0</v>
      </c>
      <c r="Q269" s="196"/>
      <c r="R269" s="197">
        <f>SUM(R270:R311)</f>
        <v>3819.2214334200003</v>
      </c>
      <c r="S269" s="196"/>
      <c r="T269" s="198">
        <f>SUM(T270:T311)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9" t="s">
        <v>80</v>
      </c>
      <c r="AT269" s="200" t="s">
        <v>71</v>
      </c>
      <c r="AU269" s="200" t="s">
        <v>80</v>
      </c>
      <c r="AY269" s="199" t="s">
        <v>118</v>
      </c>
      <c r="BK269" s="201">
        <f>SUM(BK270:BK311)</f>
        <v>0</v>
      </c>
    </row>
    <row r="270" s="2" customFormat="1" ht="16.5" customHeight="1">
      <c r="A270" s="38"/>
      <c r="B270" s="39"/>
      <c r="C270" s="204" t="s">
        <v>445</v>
      </c>
      <c r="D270" s="204" t="s">
        <v>120</v>
      </c>
      <c r="E270" s="205" t="s">
        <v>735</v>
      </c>
      <c r="F270" s="206" t="s">
        <v>736</v>
      </c>
      <c r="G270" s="207" t="s">
        <v>206</v>
      </c>
      <c r="H270" s="208">
        <v>1.7</v>
      </c>
      <c r="I270" s="209"/>
      <c r="J270" s="210">
        <f>ROUND(I270*H270,2)</f>
        <v>0</v>
      </c>
      <c r="K270" s="206" t="s">
        <v>124</v>
      </c>
      <c r="L270" s="44"/>
      <c r="M270" s="211" t="s">
        <v>19</v>
      </c>
      <c r="N270" s="212" t="s">
        <v>43</v>
      </c>
      <c r="O270" s="84"/>
      <c r="P270" s="213">
        <f>O270*H270</f>
        <v>0</v>
      </c>
      <c r="Q270" s="213">
        <v>2.45329</v>
      </c>
      <c r="R270" s="213">
        <f>Q270*H270</f>
        <v>4.1705930000000002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125</v>
      </c>
      <c r="AT270" s="215" t="s">
        <v>120</v>
      </c>
      <c r="AU270" s="215" t="s">
        <v>82</v>
      </c>
      <c r="AY270" s="17" t="s">
        <v>118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80</v>
      </c>
      <c r="BK270" s="216">
        <f>ROUND(I270*H270,2)</f>
        <v>0</v>
      </c>
      <c r="BL270" s="17" t="s">
        <v>125</v>
      </c>
      <c r="BM270" s="215" t="s">
        <v>737</v>
      </c>
    </row>
    <row r="271" s="2" customFormat="1">
      <c r="A271" s="38"/>
      <c r="B271" s="39"/>
      <c r="C271" s="40"/>
      <c r="D271" s="217" t="s">
        <v>127</v>
      </c>
      <c r="E271" s="40"/>
      <c r="F271" s="218" t="s">
        <v>738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127</v>
      </c>
      <c r="AU271" s="17" t="s">
        <v>82</v>
      </c>
    </row>
    <row r="272" s="2" customFormat="1">
      <c r="A272" s="38"/>
      <c r="B272" s="39"/>
      <c r="C272" s="40"/>
      <c r="D272" s="222" t="s">
        <v>129</v>
      </c>
      <c r="E272" s="40"/>
      <c r="F272" s="223" t="s">
        <v>739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129</v>
      </c>
      <c r="AU272" s="17" t="s">
        <v>82</v>
      </c>
    </row>
    <row r="273" s="2" customFormat="1" ht="24.15" customHeight="1">
      <c r="A273" s="38"/>
      <c r="B273" s="39"/>
      <c r="C273" s="204" t="s">
        <v>450</v>
      </c>
      <c r="D273" s="204" t="s">
        <v>120</v>
      </c>
      <c r="E273" s="205" t="s">
        <v>740</v>
      </c>
      <c r="F273" s="206" t="s">
        <v>741</v>
      </c>
      <c r="G273" s="207" t="s">
        <v>123</v>
      </c>
      <c r="H273" s="208">
        <v>6.7000000000000002</v>
      </c>
      <c r="I273" s="209"/>
      <c r="J273" s="210">
        <f>ROUND(I273*H273,2)</f>
        <v>0</v>
      </c>
      <c r="K273" s="206" t="s">
        <v>124</v>
      </c>
      <c r="L273" s="44"/>
      <c r="M273" s="211" t="s">
        <v>19</v>
      </c>
      <c r="N273" s="212" t="s">
        <v>43</v>
      </c>
      <c r="O273" s="84"/>
      <c r="P273" s="213">
        <f>O273*H273</f>
        <v>0</v>
      </c>
      <c r="Q273" s="213">
        <v>0.0027499999999999998</v>
      </c>
      <c r="R273" s="213">
        <f>Q273*H273</f>
        <v>0.018425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125</v>
      </c>
      <c r="AT273" s="215" t="s">
        <v>120</v>
      </c>
      <c r="AU273" s="215" t="s">
        <v>82</v>
      </c>
      <c r="AY273" s="17" t="s">
        <v>118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80</v>
      </c>
      <c r="BK273" s="216">
        <f>ROUND(I273*H273,2)</f>
        <v>0</v>
      </c>
      <c r="BL273" s="17" t="s">
        <v>125</v>
      </c>
      <c r="BM273" s="215" t="s">
        <v>742</v>
      </c>
    </row>
    <row r="274" s="2" customFormat="1">
      <c r="A274" s="38"/>
      <c r="B274" s="39"/>
      <c r="C274" s="40"/>
      <c r="D274" s="217" t="s">
        <v>127</v>
      </c>
      <c r="E274" s="40"/>
      <c r="F274" s="218" t="s">
        <v>743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127</v>
      </c>
      <c r="AU274" s="17" t="s">
        <v>82</v>
      </c>
    </row>
    <row r="275" s="2" customFormat="1">
      <c r="A275" s="38"/>
      <c r="B275" s="39"/>
      <c r="C275" s="40"/>
      <c r="D275" s="222" t="s">
        <v>129</v>
      </c>
      <c r="E275" s="40"/>
      <c r="F275" s="223" t="s">
        <v>744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129</v>
      </c>
      <c r="AU275" s="17" t="s">
        <v>82</v>
      </c>
    </row>
    <row r="276" s="2" customFormat="1" ht="24.15" customHeight="1">
      <c r="A276" s="38"/>
      <c r="B276" s="39"/>
      <c r="C276" s="204" t="s">
        <v>455</v>
      </c>
      <c r="D276" s="204" t="s">
        <v>120</v>
      </c>
      <c r="E276" s="205" t="s">
        <v>745</v>
      </c>
      <c r="F276" s="206" t="s">
        <v>746</v>
      </c>
      <c r="G276" s="207" t="s">
        <v>123</v>
      </c>
      <c r="H276" s="208">
        <v>6.7000000000000002</v>
      </c>
      <c r="I276" s="209"/>
      <c r="J276" s="210">
        <f>ROUND(I276*H276,2)</f>
        <v>0</v>
      </c>
      <c r="K276" s="206" t="s">
        <v>124</v>
      </c>
      <c r="L276" s="44"/>
      <c r="M276" s="211" t="s">
        <v>19</v>
      </c>
      <c r="N276" s="212" t="s">
        <v>43</v>
      </c>
      <c r="O276" s="84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125</v>
      </c>
      <c r="AT276" s="215" t="s">
        <v>120</v>
      </c>
      <c r="AU276" s="215" t="s">
        <v>82</v>
      </c>
      <c r="AY276" s="17" t="s">
        <v>118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80</v>
      </c>
      <c r="BK276" s="216">
        <f>ROUND(I276*H276,2)</f>
        <v>0</v>
      </c>
      <c r="BL276" s="17" t="s">
        <v>125</v>
      </c>
      <c r="BM276" s="215" t="s">
        <v>747</v>
      </c>
    </row>
    <row r="277" s="2" customFormat="1">
      <c r="A277" s="38"/>
      <c r="B277" s="39"/>
      <c r="C277" s="40"/>
      <c r="D277" s="217" t="s">
        <v>127</v>
      </c>
      <c r="E277" s="40"/>
      <c r="F277" s="218" t="s">
        <v>748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127</v>
      </c>
      <c r="AU277" s="17" t="s">
        <v>82</v>
      </c>
    </row>
    <row r="278" s="2" customFormat="1">
      <c r="A278" s="38"/>
      <c r="B278" s="39"/>
      <c r="C278" s="40"/>
      <c r="D278" s="222" t="s">
        <v>129</v>
      </c>
      <c r="E278" s="40"/>
      <c r="F278" s="223" t="s">
        <v>749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129</v>
      </c>
      <c r="AU278" s="17" t="s">
        <v>82</v>
      </c>
    </row>
    <row r="279" s="2" customFormat="1" ht="16.5" customHeight="1">
      <c r="A279" s="38"/>
      <c r="B279" s="39"/>
      <c r="C279" s="204" t="s">
        <v>459</v>
      </c>
      <c r="D279" s="204" t="s">
        <v>120</v>
      </c>
      <c r="E279" s="205" t="s">
        <v>750</v>
      </c>
      <c r="F279" s="206" t="s">
        <v>751</v>
      </c>
      <c r="G279" s="207" t="s">
        <v>352</v>
      </c>
      <c r="H279" s="208">
        <v>0.017999999999999999</v>
      </c>
      <c r="I279" s="209"/>
      <c r="J279" s="210">
        <f>ROUND(I279*H279,2)</f>
        <v>0</v>
      </c>
      <c r="K279" s="206" t="s">
        <v>124</v>
      </c>
      <c r="L279" s="44"/>
      <c r="M279" s="211" t="s">
        <v>19</v>
      </c>
      <c r="N279" s="212" t="s">
        <v>43</v>
      </c>
      <c r="O279" s="84"/>
      <c r="P279" s="213">
        <f>O279*H279</f>
        <v>0</v>
      </c>
      <c r="Q279" s="213">
        <v>1.0475699999999999</v>
      </c>
      <c r="R279" s="213">
        <f>Q279*H279</f>
        <v>0.018856259999999996</v>
      </c>
      <c r="S279" s="213">
        <v>0</v>
      </c>
      <c r="T279" s="21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5" t="s">
        <v>125</v>
      </c>
      <c r="AT279" s="215" t="s">
        <v>120</v>
      </c>
      <c r="AU279" s="215" t="s">
        <v>82</v>
      </c>
      <c r="AY279" s="17" t="s">
        <v>118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80</v>
      </c>
      <c r="BK279" s="216">
        <f>ROUND(I279*H279,2)</f>
        <v>0</v>
      </c>
      <c r="BL279" s="17" t="s">
        <v>125</v>
      </c>
      <c r="BM279" s="215" t="s">
        <v>752</v>
      </c>
    </row>
    <row r="280" s="2" customFormat="1">
      <c r="A280" s="38"/>
      <c r="B280" s="39"/>
      <c r="C280" s="40"/>
      <c r="D280" s="217" t="s">
        <v>127</v>
      </c>
      <c r="E280" s="40"/>
      <c r="F280" s="218" t="s">
        <v>753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127</v>
      </c>
      <c r="AU280" s="17" t="s">
        <v>82</v>
      </c>
    </row>
    <row r="281" s="2" customFormat="1">
      <c r="A281" s="38"/>
      <c r="B281" s="39"/>
      <c r="C281" s="40"/>
      <c r="D281" s="222" t="s">
        <v>129</v>
      </c>
      <c r="E281" s="40"/>
      <c r="F281" s="223" t="s">
        <v>754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129</v>
      </c>
      <c r="AU281" s="17" t="s">
        <v>82</v>
      </c>
    </row>
    <row r="282" s="2" customFormat="1" ht="16.5" customHeight="1">
      <c r="A282" s="38"/>
      <c r="B282" s="39"/>
      <c r="C282" s="204" t="s">
        <v>463</v>
      </c>
      <c r="D282" s="204" t="s">
        <v>120</v>
      </c>
      <c r="E282" s="205" t="s">
        <v>755</v>
      </c>
      <c r="F282" s="206" t="s">
        <v>756</v>
      </c>
      <c r="G282" s="207" t="s">
        <v>352</v>
      </c>
      <c r="H282" s="208">
        <v>0.028000000000000001</v>
      </c>
      <c r="I282" s="209"/>
      <c r="J282" s="210">
        <f>ROUND(I282*H282,2)</f>
        <v>0</v>
      </c>
      <c r="K282" s="206" t="s">
        <v>124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1.04922</v>
      </c>
      <c r="R282" s="213">
        <f>Q282*H282</f>
        <v>0.02937816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125</v>
      </c>
      <c r="AT282" s="215" t="s">
        <v>120</v>
      </c>
      <c r="AU282" s="215" t="s">
        <v>82</v>
      </c>
      <c r="AY282" s="17" t="s">
        <v>118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80</v>
      </c>
      <c r="BK282" s="216">
        <f>ROUND(I282*H282,2)</f>
        <v>0</v>
      </c>
      <c r="BL282" s="17" t="s">
        <v>125</v>
      </c>
      <c r="BM282" s="215" t="s">
        <v>757</v>
      </c>
    </row>
    <row r="283" s="2" customFormat="1">
      <c r="A283" s="38"/>
      <c r="B283" s="39"/>
      <c r="C283" s="40"/>
      <c r="D283" s="217" t="s">
        <v>127</v>
      </c>
      <c r="E283" s="40"/>
      <c r="F283" s="218" t="s">
        <v>758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127</v>
      </c>
      <c r="AU283" s="17" t="s">
        <v>82</v>
      </c>
    </row>
    <row r="284" s="2" customFormat="1">
      <c r="A284" s="38"/>
      <c r="B284" s="39"/>
      <c r="C284" s="40"/>
      <c r="D284" s="222" t="s">
        <v>129</v>
      </c>
      <c r="E284" s="40"/>
      <c r="F284" s="223" t="s">
        <v>759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129</v>
      </c>
      <c r="AU284" s="17" t="s">
        <v>82</v>
      </c>
    </row>
    <row r="285" s="2" customFormat="1" ht="24.15" customHeight="1">
      <c r="A285" s="38"/>
      <c r="B285" s="39"/>
      <c r="C285" s="204" t="s">
        <v>469</v>
      </c>
      <c r="D285" s="204" t="s">
        <v>120</v>
      </c>
      <c r="E285" s="205" t="s">
        <v>760</v>
      </c>
      <c r="F285" s="206" t="s">
        <v>761</v>
      </c>
      <c r="G285" s="207" t="s">
        <v>206</v>
      </c>
      <c r="H285" s="208">
        <v>482.69999999999999</v>
      </c>
      <c r="I285" s="209"/>
      <c r="J285" s="210">
        <f>ROUND(I285*H285,2)</f>
        <v>0</v>
      </c>
      <c r="K285" s="206" t="s">
        <v>124</v>
      </c>
      <c r="L285" s="44"/>
      <c r="M285" s="211" t="s">
        <v>19</v>
      </c>
      <c r="N285" s="212" t="s">
        <v>43</v>
      </c>
      <c r="O285" s="84"/>
      <c r="P285" s="213">
        <f>O285*H285</f>
        <v>0</v>
      </c>
      <c r="Q285" s="213">
        <v>2.8967999999999998</v>
      </c>
      <c r="R285" s="213">
        <f>Q285*H285</f>
        <v>1398.2853599999999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125</v>
      </c>
      <c r="AT285" s="215" t="s">
        <v>120</v>
      </c>
      <c r="AU285" s="215" t="s">
        <v>82</v>
      </c>
      <c r="AY285" s="17" t="s">
        <v>118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80</v>
      </c>
      <c r="BK285" s="216">
        <f>ROUND(I285*H285,2)</f>
        <v>0</v>
      </c>
      <c r="BL285" s="17" t="s">
        <v>125</v>
      </c>
      <c r="BM285" s="215" t="s">
        <v>762</v>
      </c>
    </row>
    <row r="286" s="2" customFormat="1">
      <c r="A286" s="38"/>
      <c r="B286" s="39"/>
      <c r="C286" s="40"/>
      <c r="D286" s="217" t="s">
        <v>127</v>
      </c>
      <c r="E286" s="40"/>
      <c r="F286" s="218" t="s">
        <v>763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127</v>
      </c>
      <c r="AU286" s="17" t="s">
        <v>82</v>
      </c>
    </row>
    <row r="287" s="2" customFormat="1">
      <c r="A287" s="38"/>
      <c r="B287" s="39"/>
      <c r="C287" s="40"/>
      <c r="D287" s="222" t="s">
        <v>129</v>
      </c>
      <c r="E287" s="40"/>
      <c r="F287" s="223" t="s">
        <v>764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129</v>
      </c>
      <c r="AU287" s="17" t="s">
        <v>82</v>
      </c>
    </row>
    <row r="288" s="13" customFormat="1">
      <c r="A288" s="13"/>
      <c r="B288" s="224"/>
      <c r="C288" s="225"/>
      <c r="D288" s="217" t="s">
        <v>210</v>
      </c>
      <c r="E288" s="226" t="s">
        <v>19</v>
      </c>
      <c r="F288" s="227" t="s">
        <v>765</v>
      </c>
      <c r="G288" s="225"/>
      <c r="H288" s="228">
        <v>4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210</v>
      </c>
      <c r="AU288" s="234" t="s">
        <v>82</v>
      </c>
      <c r="AV288" s="13" t="s">
        <v>82</v>
      </c>
      <c r="AW288" s="13" t="s">
        <v>33</v>
      </c>
      <c r="AX288" s="13" t="s">
        <v>72</v>
      </c>
      <c r="AY288" s="234" t="s">
        <v>118</v>
      </c>
    </row>
    <row r="289" s="13" customFormat="1">
      <c r="A289" s="13"/>
      <c r="B289" s="224"/>
      <c r="C289" s="225"/>
      <c r="D289" s="217" t="s">
        <v>210</v>
      </c>
      <c r="E289" s="226" t="s">
        <v>19</v>
      </c>
      <c r="F289" s="227" t="s">
        <v>766</v>
      </c>
      <c r="G289" s="225"/>
      <c r="H289" s="228">
        <v>33.799999999999997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210</v>
      </c>
      <c r="AU289" s="234" t="s">
        <v>82</v>
      </c>
      <c r="AV289" s="13" t="s">
        <v>82</v>
      </c>
      <c r="AW289" s="13" t="s">
        <v>33</v>
      </c>
      <c r="AX289" s="13" t="s">
        <v>72</v>
      </c>
      <c r="AY289" s="234" t="s">
        <v>118</v>
      </c>
    </row>
    <row r="290" s="13" customFormat="1">
      <c r="A290" s="13"/>
      <c r="B290" s="224"/>
      <c r="C290" s="225"/>
      <c r="D290" s="217" t="s">
        <v>210</v>
      </c>
      <c r="E290" s="226" t="s">
        <v>19</v>
      </c>
      <c r="F290" s="227" t="s">
        <v>767</v>
      </c>
      <c r="G290" s="225"/>
      <c r="H290" s="228">
        <v>423.60000000000002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210</v>
      </c>
      <c r="AU290" s="234" t="s">
        <v>82</v>
      </c>
      <c r="AV290" s="13" t="s">
        <v>82</v>
      </c>
      <c r="AW290" s="13" t="s">
        <v>33</v>
      </c>
      <c r="AX290" s="13" t="s">
        <v>72</v>
      </c>
      <c r="AY290" s="234" t="s">
        <v>118</v>
      </c>
    </row>
    <row r="291" s="13" customFormat="1">
      <c r="A291" s="13"/>
      <c r="B291" s="224"/>
      <c r="C291" s="225"/>
      <c r="D291" s="217" t="s">
        <v>210</v>
      </c>
      <c r="E291" s="226" t="s">
        <v>19</v>
      </c>
      <c r="F291" s="227" t="s">
        <v>768</v>
      </c>
      <c r="G291" s="225"/>
      <c r="H291" s="228">
        <v>21.300000000000001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210</v>
      </c>
      <c r="AU291" s="234" t="s">
        <v>82</v>
      </c>
      <c r="AV291" s="13" t="s">
        <v>82</v>
      </c>
      <c r="AW291" s="13" t="s">
        <v>33</v>
      </c>
      <c r="AX291" s="13" t="s">
        <v>72</v>
      </c>
      <c r="AY291" s="234" t="s">
        <v>118</v>
      </c>
    </row>
    <row r="292" s="14" customFormat="1">
      <c r="A292" s="14"/>
      <c r="B292" s="250"/>
      <c r="C292" s="251"/>
      <c r="D292" s="217" t="s">
        <v>210</v>
      </c>
      <c r="E292" s="252" t="s">
        <v>19</v>
      </c>
      <c r="F292" s="253" t="s">
        <v>769</v>
      </c>
      <c r="G292" s="251"/>
      <c r="H292" s="254">
        <v>482.70000000000005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210</v>
      </c>
      <c r="AU292" s="260" t="s">
        <v>82</v>
      </c>
      <c r="AV292" s="14" t="s">
        <v>125</v>
      </c>
      <c r="AW292" s="14" t="s">
        <v>33</v>
      </c>
      <c r="AX292" s="14" t="s">
        <v>80</v>
      </c>
      <c r="AY292" s="260" t="s">
        <v>118</v>
      </c>
    </row>
    <row r="293" s="2" customFormat="1" ht="24.15" customHeight="1">
      <c r="A293" s="38"/>
      <c r="B293" s="39"/>
      <c r="C293" s="204" t="s">
        <v>474</v>
      </c>
      <c r="D293" s="204" t="s">
        <v>120</v>
      </c>
      <c r="E293" s="205" t="s">
        <v>770</v>
      </c>
      <c r="F293" s="206" t="s">
        <v>771</v>
      </c>
      <c r="G293" s="207" t="s">
        <v>206</v>
      </c>
      <c r="H293" s="208">
        <v>3</v>
      </c>
      <c r="I293" s="209"/>
      <c r="J293" s="210">
        <f>ROUND(I293*H293,2)</f>
        <v>0</v>
      </c>
      <c r="K293" s="206" t="s">
        <v>124</v>
      </c>
      <c r="L293" s="44"/>
      <c r="M293" s="211" t="s">
        <v>19</v>
      </c>
      <c r="N293" s="212" t="s">
        <v>43</v>
      </c>
      <c r="O293" s="84"/>
      <c r="P293" s="213">
        <f>O293*H293</f>
        <v>0</v>
      </c>
      <c r="Q293" s="213">
        <v>2.4533100000000001</v>
      </c>
      <c r="R293" s="213">
        <f>Q293*H293</f>
        <v>7.3599300000000003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125</v>
      </c>
      <c r="AT293" s="215" t="s">
        <v>120</v>
      </c>
      <c r="AU293" s="215" t="s">
        <v>82</v>
      </c>
      <c r="AY293" s="17" t="s">
        <v>118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80</v>
      </c>
      <c r="BK293" s="216">
        <f>ROUND(I293*H293,2)</f>
        <v>0</v>
      </c>
      <c r="BL293" s="17" t="s">
        <v>125</v>
      </c>
      <c r="BM293" s="215" t="s">
        <v>772</v>
      </c>
    </row>
    <row r="294" s="2" customFormat="1">
      <c r="A294" s="38"/>
      <c r="B294" s="39"/>
      <c r="C294" s="40"/>
      <c r="D294" s="217" t="s">
        <v>127</v>
      </c>
      <c r="E294" s="40"/>
      <c r="F294" s="218" t="s">
        <v>773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127</v>
      </c>
      <c r="AU294" s="17" t="s">
        <v>82</v>
      </c>
    </row>
    <row r="295" s="2" customFormat="1">
      <c r="A295" s="38"/>
      <c r="B295" s="39"/>
      <c r="C295" s="40"/>
      <c r="D295" s="222" t="s">
        <v>129</v>
      </c>
      <c r="E295" s="40"/>
      <c r="F295" s="223" t="s">
        <v>774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129</v>
      </c>
      <c r="AU295" s="17" t="s">
        <v>82</v>
      </c>
    </row>
    <row r="296" s="2" customFormat="1" ht="24.15" customHeight="1">
      <c r="A296" s="38"/>
      <c r="B296" s="39"/>
      <c r="C296" s="204" t="s">
        <v>480</v>
      </c>
      <c r="D296" s="204" t="s">
        <v>120</v>
      </c>
      <c r="E296" s="205" t="s">
        <v>775</v>
      </c>
      <c r="F296" s="206" t="s">
        <v>776</v>
      </c>
      <c r="G296" s="207" t="s">
        <v>123</v>
      </c>
      <c r="H296" s="208">
        <v>29</v>
      </c>
      <c r="I296" s="209"/>
      <c r="J296" s="210">
        <f>ROUND(I296*H296,2)</f>
        <v>0</v>
      </c>
      <c r="K296" s="206" t="s">
        <v>124</v>
      </c>
      <c r="L296" s="44"/>
      <c r="M296" s="211" t="s">
        <v>19</v>
      </c>
      <c r="N296" s="212" t="s">
        <v>43</v>
      </c>
      <c r="O296" s="84"/>
      <c r="P296" s="213">
        <f>O296*H296</f>
        <v>0</v>
      </c>
      <c r="Q296" s="213">
        <v>0.00142</v>
      </c>
      <c r="R296" s="213">
        <f>Q296*H296</f>
        <v>0.041180000000000001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125</v>
      </c>
      <c r="AT296" s="215" t="s">
        <v>120</v>
      </c>
      <c r="AU296" s="215" t="s">
        <v>82</v>
      </c>
      <c r="AY296" s="17" t="s">
        <v>118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80</v>
      </c>
      <c r="BK296" s="216">
        <f>ROUND(I296*H296,2)</f>
        <v>0</v>
      </c>
      <c r="BL296" s="17" t="s">
        <v>125</v>
      </c>
      <c r="BM296" s="215" t="s">
        <v>777</v>
      </c>
    </row>
    <row r="297" s="2" customFormat="1">
      <c r="A297" s="38"/>
      <c r="B297" s="39"/>
      <c r="C297" s="40"/>
      <c r="D297" s="217" t="s">
        <v>127</v>
      </c>
      <c r="E297" s="40"/>
      <c r="F297" s="218" t="s">
        <v>778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127</v>
      </c>
      <c r="AU297" s="17" t="s">
        <v>82</v>
      </c>
    </row>
    <row r="298" s="2" customFormat="1">
      <c r="A298" s="38"/>
      <c r="B298" s="39"/>
      <c r="C298" s="40"/>
      <c r="D298" s="222" t="s">
        <v>129</v>
      </c>
      <c r="E298" s="40"/>
      <c r="F298" s="223" t="s">
        <v>779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129</v>
      </c>
      <c r="AU298" s="17" t="s">
        <v>82</v>
      </c>
    </row>
    <row r="299" s="2" customFormat="1" ht="24.15" customHeight="1">
      <c r="A299" s="38"/>
      <c r="B299" s="39"/>
      <c r="C299" s="204" t="s">
        <v>486</v>
      </c>
      <c r="D299" s="204" t="s">
        <v>120</v>
      </c>
      <c r="E299" s="205" t="s">
        <v>780</v>
      </c>
      <c r="F299" s="206" t="s">
        <v>781</v>
      </c>
      <c r="G299" s="207" t="s">
        <v>123</v>
      </c>
      <c r="H299" s="208">
        <v>29</v>
      </c>
      <c r="I299" s="209"/>
      <c r="J299" s="210">
        <f>ROUND(I299*H299,2)</f>
        <v>0</v>
      </c>
      <c r="K299" s="206" t="s">
        <v>124</v>
      </c>
      <c r="L299" s="44"/>
      <c r="M299" s="211" t="s">
        <v>19</v>
      </c>
      <c r="N299" s="212" t="s">
        <v>43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125</v>
      </c>
      <c r="AT299" s="215" t="s">
        <v>120</v>
      </c>
      <c r="AU299" s="215" t="s">
        <v>82</v>
      </c>
      <c r="AY299" s="17" t="s">
        <v>118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80</v>
      </c>
      <c r="BK299" s="216">
        <f>ROUND(I299*H299,2)</f>
        <v>0</v>
      </c>
      <c r="BL299" s="17" t="s">
        <v>125</v>
      </c>
      <c r="BM299" s="215" t="s">
        <v>782</v>
      </c>
    </row>
    <row r="300" s="2" customFormat="1">
      <c r="A300" s="38"/>
      <c r="B300" s="39"/>
      <c r="C300" s="40"/>
      <c r="D300" s="217" t="s">
        <v>127</v>
      </c>
      <c r="E300" s="40"/>
      <c r="F300" s="218" t="s">
        <v>783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127</v>
      </c>
      <c r="AU300" s="17" t="s">
        <v>82</v>
      </c>
    </row>
    <row r="301" s="2" customFormat="1">
      <c r="A301" s="38"/>
      <c r="B301" s="39"/>
      <c r="C301" s="40"/>
      <c r="D301" s="222" t="s">
        <v>129</v>
      </c>
      <c r="E301" s="40"/>
      <c r="F301" s="223" t="s">
        <v>784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129</v>
      </c>
      <c r="AU301" s="17" t="s">
        <v>82</v>
      </c>
    </row>
    <row r="302" s="2" customFormat="1" ht="24.15" customHeight="1">
      <c r="A302" s="38"/>
      <c r="B302" s="39"/>
      <c r="C302" s="204" t="s">
        <v>492</v>
      </c>
      <c r="D302" s="204" t="s">
        <v>120</v>
      </c>
      <c r="E302" s="205" t="s">
        <v>785</v>
      </c>
      <c r="F302" s="206" t="s">
        <v>786</v>
      </c>
      <c r="G302" s="207" t="s">
        <v>352</v>
      </c>
      <c r="H302" s="208">
        <v>0.29999999999999999</v>
      </c>
      <c r="I302" s="209"/>
      <c r="J302" s="210">
        <f>ROUND(I302*H302,2)</f>
        <v>0</v>
      </c>
      <c r="K302" s="206" t="s">
        <v>124</v>
      </c>
      <c r="L302" s="44"/>
      <c r="M302" s="211" t="s">
        <v>19</v>
      </c>
      <c r="N302" s="212" t="s">
        <v>43</v>
      </c>
      <c r="O302" s="84"/>
      <c r="P302" s="213">
        <f>O302*H302</f>
        <v>0</v>
      </c>
      <c r="Q302" s="213">
        <v>1.06277</v>
      </c>
      <c r="R302" s="213">
        <f>Q302*H302</f>
        <v>0.31883099999999998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125</v>
      </c>
      <c r="AT302" s="215" t="s">
        <v>120</v>
      </c>
      <c r="AU302" s="215" t="s">
        <v>82</v>
      </c>
      <c r="AY302" s="17" t="s">
        <v>118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80</v>
      </c>
      <c r="BK302" s="216">
        <f>ROUND(I302*H302,2)</f>
        <v>0</v>
      </c>
      <c r="BL302" s="17" t="s">
        <v>125</v>
      </c>
      <c r="BM302" s="215" t="s">
        <v>787</v>
      </c>
    </row>
    <row r="303" s="2" customFormat="1">
      <c r="A303" s="38"/>
      <c r="B303" s="39"/>
      <c r="C303" s="40"/>
      <c r="D303" s="217" t="s">
        <v>127</v>
      </c>
      <c r="E303" s="40"/>
      <c r="F303" s="218" t="s">
        <v>788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127</v>
      </c>
      <c r="AU303" s="17" t="s">
        <v>82</v>
      </c>
    </row>
    <row r="304" s="2" customFormat="1">
      <c r="A304" s="38"/>
      <c r="B304" s="39"/>
      <c r="C304" s="40"/>
      <c r="D304" s="222" t="s">
        <v>129</v>
      </c>
      <c r="E304" s="40"/>
      <c r="F304" s="223" t="s">
        <v>789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129</v>
      </c>
      <c r="AU304" s="17" t="s">
        <v>82</v>
      </c>
    </row>
    <row r="305" s="2" customFormat="1" ht="24.15" customHeight="1">
      <c r="A305" s="38"/>
      <c r="B305" s="39"/>
      <c r="C305" s="204" t="s">
        <v>498</v>
      </c>
      <c r="D305" s="204" t="s">
        <v>120</v>
      </c>
      <c r="E305" s="205" t="s">
        <v>790</v>
      </c>
      <c r="F305" s="206" t="s">
        <v>761</v>
      </c>
      <c r="G305" s="207" t="s">
        <v>206</v>
      </c>
      <c r="H305" s="208">
        <v>831.60000000000002</v>
      </c>
      <c r="I305" s="209"/>
      <c r="J305" s="210">
        <f>ROUND(I305*H305,2)</f>
        <v>0</v>
      </c>
      <c r="K305" s="206" t="s">
        <v>124</v>
      </c>
      <c r="L305" s="44"/>
      <c r="M305" s="211" t="s">
        <v>19</v>
      </c>
      <c r="N305" s="212" t="s">
        <v>43</v>
      </c>
      <c r="O305" s="84"/>
      <c r="P305" s="213">
        <f>O305*H305</f>
        <v>0</v>
      </c>
      <c r="Q305" s="213">
        <v>2.8967999999999998</v>
      </c>
      <c r="R305" s="213">
        <f>Q305*H305</f>
        <v>2408.9788800000001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125</v>
      </c>
      <c r="AT305" s="215" t="s">
        <v>120</v>
      </c>
      <c r="AU305" s="215" t="s">
        <v>82</v>
      </c>
      <c r="AY305" s="17" t="s">
        <v>118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80</v>
      </c>
      <c r="BK305" s="216">
        <f>ROUND(I305*H305,2)</f>
        <v>0</v>
      </c>
      <c r="BL305" s="17" t="s">
        <v>125</v>
      </c>
      <c r="BM305" s="215" t="s">
        <v>791</v>
      </c>
    </row>
    <row r="306" s="2" customFormat="1">
      <c r="A306" s="38"/>
      <c r="B306" s="39"/>
      <c r="C306" s="40"/>
      <c r="D306" s="217" t="s">
        <v>127</v>
      </c>
      <c r="E306" s="40"/>
      <c r="F306" s="218" t="s">
        <v>763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127</v>
      </c>
      <c r="AU306" s="17" t="s">
        <v>82</v>
      </c>
    </row>
    <row r="307" s="2" customFormat="1">
      <c r="A307" s="38"/>
      <c r="B307" s="39"/>
      <c r="C307" s="40"/>
      <c r="D307" s="222" t="s">
        <v>129</v>
      </c>
      <c r="E307" s="40"/>
      <c r="F307" s="223" t="s">
        <v>792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129</v>
      </c>
      <c r="AU307" s="17" t="s">
        <v>82</v>
      </c>
    </row>
    <row r="308" s="13" customFormat="1">
      <c r="A308" s="13"/>
      <c r="B308" s="224"/>
      <c r="C308" s="225"/>
      <c r="D308" s="217" t="s">
        <v>210</v>
      </c>
      <c r="E308" s="226" t="s">
        <v>19</v>
      </c>
      <c r="F308" s="227" t="s">
        <v>793</v>
      </c>
      <c r="G308" s="225"/>
      <c r="H308" s="228">
        <v>831.60000000000002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210</v>
      </c>
      <c r="AU308" s="234" t="s">
        <v>82</v>
      </c>
      <c r="AV308" s="13" t="s">
        <v>82</v>
      </c>
      <c r="AW308" s="13" t="s">
        <v>33</v>
      </c>
      <c r="AX308" s="13" t="s">
        <v>80</v>
      </c>
      <c r="AY308" s="234" t="s">
        <v>118</v>
      </c>
    </row>
    <row r="309" s="2" customFormat="1" ht="21.75" customHeight="1">
      <c r="A309" s="38"/>
      <c r="B309" s="39"/>
      <c r="C309" s="204" t="s">
        <v>504</v>
      </c>
      <c r="D309" s="204" t="s">
        <v>120</v>
      </c>
      <c r="E309" s="205" t="s">
        <v>460</v>
      </c>
      <c r="F309" s="206" t="s">
        <v>794</v>
      </c>
      <c r="G309" s="207" t="s">
        <v>489</v>
      </c>
      <c r="H309" s="208">
        <v>1</v>
      </c>
      <c r="I309" s="209"/>
      <c r="J309" s="210">
        <f>ROUND(I309*H309,2)</f>
        <v>0</v>
      </c>
      <c r="K309" s="206" t="s">
        <v>19</v>
      </c>
      <c r="L309" s="44"/>
      <c r="M309" s="211" t="s">
        <v>19</v>
      </c>
      <c r="N309" s="212" t="s">
        <v>43</v>
      </c>
      <c r="O309" s="84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125</v>
      </c>
      <c r="AT309" s="215" t="s">
        <v>120</v>
      </c>
      <c r="AU309" s="215" t="s">
        <v>82</v>
      </c>
      <c r="AY309" s="17" t="s">
        <v>118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80</v>
      </c>
      <c r="BK309" s="216">
        <f>ROUND(I309*H309,2)</f>
        <v>0</v>
      </c>
      <c r="BL309" s="17" t="s">
        <v>125</v>
      </c>
      <c r="BM309" s="215" t="s">
        <v>795</v>
      </c>
    </row>
    <row r="310" s="2" customFormat="1">
      <c r="A310" s="38"/>
      <c r="B310" s="39"/>
      <c r="C310" s="40"/>
      <c r="D310" s="217" t="s">
        <v>127</v>
      </c>
      <c r="E310" s="40"/>
      <c r="F310" s="218" t="s">
        <v>794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127</v>
      </c>
      <c r="AU310" s="17" t="s">
        <v>82</v>
      </c>
    </row>
    <row r="311" s="2" customFormat="1">
      <c r="A311" s="38"/>
      <c r="B311" s="39"/>
      <c r="C311" s="40"/>
      <c r="D311" s="217" t="s">
        <v>443</v>
      </c>
      <c r="E311" s="40"/>
      <c r="F311" s="245" t="s">
        <v>796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443</v>
      </c>
      <c r="AU311" s="17" t="s">
        <v>82</v>
      </c>
    </row>
    <row r="312" s="12" customFormat="1" ht="22.8" customHeight="1">
      <c r="A312" s="12"/>
      <c r="B312" s="188"/>
      <c r="C312" s="189"/>
      <c r="D312" s="190" t="s">
        <v>71</v>
      </c>
      <c r="E312" s="202" t="s">
        <v>125</v>
      </c>
      <c r="F312" s="202" t="s">
        <v>497</v>
      </c>
      <c r="G312" s="189"/>
      <c r="H312" s="189"/>
      <c r="I312" s="192"/>
      <c r="J312" s="203">
        <f>BK312</f>
        <v>0</v>
      </c>
      <c r="K312" s="189"/>
      <c r="L312" s="194"/>
      <c r="M312" s="195"/>
      <c r="N312" s="196"/>
      <c r="O312" s="196"/>
      <c r="P312" s="197">
        <f>SUM(P313:P331)</f>
        <v>0</v>
      </c>
      <c r="Q312" s="196"/>
      <c r="R312" s="197">
        <f>SUM(R313:R331)</f>
        <v>69.529600000000002</v>
      </c>
      <c r="S312" s="196"/>
      <c r="T312" s="198">
        <f>SUM(T313:T331)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9" t="s">
        <v>80</v>
      </c>
      <c r="AT312" s="200" t="s">
        <v>71</v>
      </c>
      <c r="AU312" s="200" t="s">
        <v>80</v>
      </c>
      <c r="AY312" s="199" t="s">
        <v>118</v>
      </c>
      <c r="BK312" s="201">
        <f>SUM(BK313:BK331)</f>
        <v>0</v>
      </c>
    </row>
    <row r="313" s="2" customFormat="1" ht="16.5" customHeight="1">
      <c r="A313" s="38"/>
      <c r="B313" s="39"/>
      <c r="C313" s="204" t="s">
        <v>513</v>
      </c>
      <c r="D313" s="204" t="s">
        <v>120</v>
      </c>
      <c r="E313" s="205" t="s">
        <v>797</v>
      </c>
      <c r="F313" s="206" t="s">
        <v>798</v>
      </c>
      <c r="G313" s="207" t="s">
        <v>206</v>
      </c>
      <c r="H313" s="208">
        <v>18</v>
      </c>
      <c r="I313" s="209"/>
      <c r="J313" s="210">
        <f>ROUND(I313*H313,2)</f>
        <v>0</v>
      </c>
      <c r="K313" s="206" t="s">
        <v>124</v>
      </c>
      <c r="L313" s="44"/>
      <c r="M313" s="211" t="s">
        <v>19</v>
      </c>
      <c r="N313" s="212" t="s">
        <v>43</v>
      </c>
      <c r="O313" s="84"/>
      <c r="P313" s="213">
        <f>O313*H313</f>
        <v>0</v>
      </c>
      <c r="Q313" s="213">
        <v>2.4815700000000001</v>
      </c>
      <c r="R313" s="213">
        <f>Q313*H313</f>
        <v>44.668260000000004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125</v>
      </c>
      <c r="AT313" s="215" t="s">
        <v>120</v>
      </c>
      <c r="AU313" s="215" t="s">
        <v>82</v>
      </c>
      <c r="AY313" s="17" t="s">
        <v>118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80</v>
      </c>
      <c r="BK313" s="216">
        <f>ROUND(I313*H313,2)</f>
        <v>0</v>
      </c>
      <c r="BL313" s="17" t="s">
        <v>125</v>
      </c>
      <c r="BM313" s="215" t="s">
        <v>799</v>
      </c>
    </row>
    <row r="314" s="2" customFormat="1">
      <c r="A314" s="38"/>
      <c r="B314" s="39"/>
      <c r="C314" s="40"/>
      <c r="D314" s="217" t="s">
        <v>127</v>
      </c>
      <c r="E314" s="40"/>
      <c r="F314" s="218" t="s">
        <v>800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127</v>
      </c>
      <c r="AU314" s="17" t="s">
        <v>82</v>
      </c>
    </row>
    <row r="315" s="2" customFormat="1">
      <c r="A315" s="38"/>
      <c r="B315" s="39"/>
      <c r="C315" s="40"/>
      <c r="D315" s="222" t="s">
        <v>129</v>
      </c>
      <c r="E315" s="40"/>
      <c r="F315" s="223" t="s">
        <v>801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129</v>
      </c>
      <c r="AU315" s="17" t="s">
        <v>82</v>
      </c>
    </row>
    <row r="316" s="2" customFormat="1" ht="24.15" customHeight="1">
      <c r="A316" s="38"/>
      <c r="B316" s="39"/>
      <c r="C316" s="204" t="s">
        <v>167</v>
      </c>
      <c r="D316" s="204" t="s">
        <v>120</v>
      </c>
      <c r="E316" s="205" t="s">
        <v>802</v>
      </c>
      <c r="F316" s="206" t="s">
        <v>803</v>
      </c>
      <c r="G316" s="207" t="s">
        <v>123</v>
      </c>
      <c r="H316" s="208">
        <v>30</v>
      </c>
      <c r="I316" s="209"/>
      <c r="J316" s="210">
        <f>ROUND(I316*H316,2)</f>
        <v>0</v>
      </c>
      <c r="K316" s="206" t="s">
        <v>124</v>
      </c>
      <c r="L316" s="44"/>
      <c r="M316" s="211" t="s">
        <v>19</v>
      </c>
      <c r="N316" s="212" t="s">
        <v>43</v>
      </c>
      <c r="O316" s="84"/>
      <c r="P316" s="213">
        <f>O316*H316</f>
        <v>0</v>
      </c>
      <c r="Q316" s="213">
        <v>0.78741000000000005</v>
      </c>
      <c r="R316" s="213">
        <f>Q316*H316</f>
        <v>23.622300000000003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125</v>
      </c>
      <c r="AT316" s="215" t="s">
        <v>120</v>
      </c>
      <c r="AU316" s="215" t="s">
        <v>82</v>
      </c>
      <c r="AY316" s="17" t="s">
        <v>118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80</v>
      </c>
      <c r="BK316" s="216">
        <f>ROUND(I316*H316,2)</f>
        <v>0</v>
      </c>
      <c r="BL316" s="17" t="s">
        <v>125</v>
      </c>
      <c r="BM316" s="215" t="s">
        <v>804</v>
      </c>
    </row>
    <row r="317" s="2" customFormat="1">
      <c r="A317" s="38"/>
      <c r="B317" s="39"/>
      <c r="C317" s="40"/>
      <c r="D317" s="217" t="s">
        <v>127</v>
      </c>
      <c r="E317" s="40"/>
      <c r="F317" s="218" t="s">
        <v>805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127</v>
      </c>
      <c r="AU317" s="17" t="s">
        <v>82</v>
      </c>
    </row>
    <row r="318" s="2" customFormat="1">
      <c r="A318" s="38"/>
      <c r="B318" s="39"/>
      <c r="C318" s="40"/>
      <c r="D318" s="222" t="s">
        <v>129</v>
      </c>
      <c r="E318" s="40"/>
      <c r="F318" s="223" t="s">
        <v>806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129</v>
      </c>
      <c r="AU318" s="17" t="s">
        <v>82</v>
      </c>
    </row>
    <row r="319" s="13" customFormat="1">
      <c r="A319" s="13"/>
      <c r="B319" s="224"/>
      <c r="C319" s="225"/>
      <c r="D319" s="217" t="s">
        <v>210</v>
      </c>
      <c r="E319" s="226" t="s">
        <v>19</v>
      </c>
      <c r="F319" s="227" t="s">
        <v>807</v>
      </c>
      <c r="G319" s="225"/>
      <c r="H319" s="228">
        <v>30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210</v>
      </c>
      <c r="AU319" s="234" t="s">
        <v>82</v>
      </c>
      <c r="AV319" s="13" t="s">
        <v>82</v>
      </c>
      <c r="AW319" s="13" t="s">
        <v>33</v>
      </c>
      <c r="AX319" s="13" t="s">
        <v>80</v>
      </c>
      <c r="AY319" s="234" t="s">
        <v>118</v>
      </c>
    </row>
    <row r="320" s="2" customFormat="1" ht="33" customHeight="1">
      <c r="A320" s="38"/>
      <c r="B320" s="39"/>
      <c r="C320" s="204" t="s">
        <v>808</v>
      </c>
      <c r="D320" s="204" t="s">
        <v>120</v>
      </c>
      <c r="E320" s="205" t="s">
        <v>809</v>
      </c>
      <c r="F320" s="206" t="s">
        <v>810</v>
      </c>
      <c r="G320" s="207" t="s">
        <v>123</v>
      </c>
      <c r="H320" s="208">
        <v>1</v>
      </c>
      <c r="I320" s="209"/>
      <c r="J320" s="210">
        <f>ROUND(I320*H320,2)</f>
        <v>0</v>
      </c>
      <c r="K320" s="206" t="s">
        <v>124</v>
      </c>
      <c r="L320" s="44"/>
      <c r="M320" s="211" t="s">
        <v>19</v>
      </c>
      <c r="N320" s="212" t="s">
        <v>43</v>
      </c>
      <c r="O320" s="84"/>
      <c r="P320" s="213">
        <f>O320*H320</f>
        <v>0</v>
      </c>
      <c r="Q320" s="213">
        <v>0.61807999999999996</v>
      </c>
      <c r="R320" s="213">
        <f>Q320*H320</f>
        <v>0.61807999999999996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125</v>
      </c>
      <c r="AT320" s="215" t="s">
        <v>120</v>
      </c>
      <c r="AU320" s="215" t="s">
        <v>82</v>
      </c>
      <c r="AY320" s="17" t="s">
        <v>118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80</v>
      </c>
      <c r="BK320" s="216">
        <f>ROUND(I320*H320,2)</f>
        <v>0</v>
      </c>
      <c r="BL320" s="17" t="s">
        <v>125</v>
      </c>
      <c r="BM320" s="215" t="s">
        <v>811</v>
      </c>
    </row>
    <row r="321" s="2" customFormat="1">
      <c r="A321" s="38"/>
      <c r="B321" s="39"/>
      <c r="C321" s="40"/>
      <c r="D321" s="217" t="s">
        <v>127</v>
      </c>
      <c r="E321" s="40"/>
      <c r="F321" s="218" t="s">
        <v>812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127</v>
      </c>
      <c r="AU321" s="17" t="s">
        <v>82</v>
      </c>
    </row>
    <row r="322" s="2" customFormat="1">
      <c r="A322" s="38"/>
      <c r="B322" s="39"/>
      <c r="C322" s="40"/>
      <c r="D322" s="222" t="s">
        <v>129</v>
      </c>
      <c r="E322" s="40"/>
      <c r="F322" s="223" t="s">
        <v>813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129</v>
      </c>
      <c r="AU322" s="17" t="s">
        <v>82</v>
      </c>
    </row>
    <row r="323" s="2" customFormat="1" ht="33" customHeight="1">
      <c r="A323" s="38"/>
      <c r="B323" s="39"/>
      <c r="C323" s="204" t="s">
        <v>814</v>
      </c>
      <c r="D323" s="204" t="s">
        <v>120</v>
      </c>
      <c r="E323" s="205" t="s">
        <v>815</v>
      </c>
      <c r="F323" s="206" t="s">
        <v>816</v>
      </c>
      <c r="G323" s="207" t="s">
        <v>123</v>
      </c>
      <c r="H323" s="208">
        <v>1</v>
      </c>
      <c r="I323" s="209"/>
      <c r="J323" s="210">
        <f>ROUND(I323*H323,2)</f>
        <v>0</v>
      </c>
      <c r="K323" s="206" t="s">
        <v>124</v>
      </c>
      <c r="L323" s="44"/>
      <c r="M323" s="211" t="s">
        <v>19</v>
      </c>
      <c r="N323" s="212" t="s">
        <v>43</v>
      </c>
      <c r="O323" s="84"/>
      <c r="P323" s="213">
        <f>O323*H323</f>
        <v>0</v>
      </c>
      <c r="Q323" s="213">
        <v>0.62095999999999996</v>
      </c>
      <c r="R323" s="213">
        <f>Q323*H323</f>
        <v>0.62095999999999996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125</v>
      </c>
      <c r="AT323" s="215" t="s">
        <v>120</v>
      </c>
      <c r="AU323" s="215" t="s">
        <v>82</v>
      </c>
      <c r="AY323" s="17" t="s">
        <v>118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80</v>
      </c>
      <c r="BK323" s="216">
        <f>ROUND(I323*H323,2)</f>
        <v>0</v>
      </c>
      <c r="BL323" s="17" t="s">
        <v>125</v>
      </c>
      <c r="BM323" s="215" t="s">
        <v>817</v>
      </c>
    </row>
    <row r="324" s="2" customFormat="1">
      <c r="A324" s="38"/>
      <c r="B324" s="39"/>
      <c r="C324" s="40"/>
      <c r="D324" s="217" t="s">
        <v>127</v>
      </c>
      <c r="E324" s="40"/>
      <c r="F324" s="218" t="s">
        <v>818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127</v>
      </c>
      <c r="AU324" s="17" t="s">
        <v>82</v>
      </c>
    </row>
    <row r="325" s="2" customFormat="1">
      <c r="A325" s="38"/>
      <c r="B325" s="39"/>
      <c r="C325" s="40"/>
      <c r="D325" s="222" t="s">
        <v>129</v>
      </c>
      <c r="E325" s="40"/>
      <c r="F325" s="223" t="s">
        <v>819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129</v>
      </c>
      <c r="AU325" s="17" t="s">
        <v>82</v>
      </c>
    </row>
    <row r="326" s="2" customFormat="1" ht="16.5" customHeight="1">
      <c r="A326" s="38"/>
      <c r="B326" s="39"/>
      <c r="C326" s="204" t="s">
        <v>820</v>
      </c>
      <c r="D326" s="204" t="s">
        <v>120</v>
      </c>
      <c r="E326" s="205" t="s">
        <v>451</v>
      </c>
      <c r="F326" s="206" t="s">
        <v>821</v>
      </c>
      <c r="G326" s="207" t="s">
        <v>134</v>
      </c>
      <c r="H326" s="208">
        <v>1</v>
      </c>
      <c r="I326" s="209"/>
      <c r="J326" s="210">
        <f>ROUND(I326*H326,2)</f>
        <v>0</v>
      </c>
      <c r="K326" s="206" t="s">
        <v>19</v>
      </c>
      <c r="L326" s="44"/>
      <c r="M326" s="211" t="s">
        <v>19</v>
      </c>
      <c r="N326" s="212" t="s">
        <v>43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125</v>
      </c>
      <c r="AT326" s="215" t="s">
        <v>120</v>
      </c>
      <c r="AU326" s="215" t="s">
        <v>82</v>
      </c>
      <c r="AY326" s="17" t="s">
        <v>118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80</v>
      </c>
      <c r="BK326" s="216">
        <f>ROUND(I326*H326,2)</f>
        <v>0</v>
      </c>
      <c r="BL326" s="17" t="s">
        <v>125</v>
      </c>
      <c r="BM326" s="215" t="s">
        <v>822</v>
      </c>
    </row>
    <row r="327" s="2" customFormat="1">
      <c r="A327" s="38"/>
      <c r="B327" s="39"/>
      <c r="C327" s="40"/>
      <c r="D327" s="217" t="s">
        <v>127</v>
      </c>
      <c r="E327" s="40"/>
      <c r="F327" s="218" t="s">
        <v>821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127</v>
      </c>
      <c r="AU327" s="17" t="s">
        <v>82</v>
      </c>
    </row>
    <row r="328" s="2" customFormat="1">
      <c r="A328" s="38"/>
      <c r="B328" s="39"/>
      <c r="C328" s="40"/>
      <c r="D328" s="217" t="s">
        <v>443</v>
      </c>
      <c r="E328" s="40"/>
      <c r="F328" s="245" t="s">
        <v>823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443</v>
      </c>
      <c r="AU328" s="17" t="s">
        <v>82</v>
      </c>
    </row>
    <row r="329" s="2" customFormat="1" ht="16.5" customHeight="1">
      <c r="A329" s="38"/>
      <c r="B329" s="39"/>
      <c r="C329" s="204" t="s">
        <v>824</v>
      </c>
      <c r="D329" s="204" t="s">
        <v>120</v>
      </c>
      <c r="E329" s="205" t="s">
        <v>456</v>
      </c>
      <c r="F329" s="206" t="s">
        <v>825</v>
      </c>
      <c r="G329" s="207" t="s">
        <v>134</v>
      </c>
      <c r="H329" s="208">
        <v>1</v>
      </c>
      <c r="I329" s="209"/>
      <c r="J329" s="210">
        <f>ROUND(I329*H329,2)</f>
        <v>0</v>
      </c>
      <c r="K329" s="206" t="s">
        <v>19</v>
      </c>
      <c r="L329" s="44"/>
      <c r="M329" s="211" t="s">
        <v>19</v>
      </c>
      <c r="N329" s="212" t="s">
        <v>43</v>
      </c>
      <c r="O329" s="8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125</v>
      </c>
      <c r="AT329" s="215" t="s">
        <v>120</v>
      </c>
      <c r="AU329" s="215" t="s">
        <v>82</v>
      </c>
      <c r="AY329" s="17" t="s">
        <v>118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80</v>
      </c>
      <c r="BK329" s="216">
        <f>ROUND(I329*H329,2)</f>
        <v>0</v>
      </c>
      <c r="BL329" s="17" t="s">
        <v>125</v>
      </c>
      <c r="BM329" s="215" t="s">
        <v>826</v>
      </c>
    </row>
    <row r="330" s="2" customFormat="1">
      <c r="A330" s="38"/>
      <c r="B330" s="39"/>
      <c r="C330" s="40"/>
      <c r="D330" s="217" t="s">
        <v>127</v>
      </c>
      <c r="E330" s="40"/>
      <c r="F330" s="218" t="s">
        <v>825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127</v>
      </c>
      <c r="AU330" s="17" t="s">
        <v>82</v>
      </c>
    </row>
    <row r="331" s="2" customFormat="1">
      <c r="A331" s="38"/>
      <c r="B331" s="39"/>
      <c r="C331" s="40"/>
      <c r="D331" s="217" t="s">
        <v>443</v>
      </c>
      <c r="E331" s="40"/>
      <c r="F331" s="245" t="s">
        <v>823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443</v>
      </c>
      <c r="AU331" s="17" t="s">
        <v>82</v>
      </c>
    </row>
    <row r="332" s="12" customFormat="1" ht="22.8" customHeight="1">
      <c r="A332" s="12"/>
      <c r="B332" s="188"/>
      <c r="C332" s="189"/>
      <c r="D332" s="190" t="s">
        <v>71</v>
      </c>
      <c r="E332" s="202" t="s">
        <v>143</v>
      </c>
      <c r="F332" s="202" t="s">
        <v>827</v>
      </c>
      <c r="G332" s="189"/>
      <c r="H332" s="189"/>
      <c r="I332" s="192"/>
      <c r="J332" s="203">
        <f>BK332</f>
        <v>0</v>
      </c>
      <c r="K332" s="189"/>
      <c r="L332" s="194"/>
      <c r="M332" s="195"/>
      <c r="N332" s="196"/>
      <c r="O332" s="196"/>
      <c r="P332" s="197">
        <f>SUM(P333:P350)</f>
        <v>0</v>
      </c>
      <c r="Q332" s="196"/>
      <c r="R332" s="197">
        <f>SUM(R333:R350)</f>
        <v>29.379791999999998</v>
      </c>
      <c r="S332" s="196"/>
      <c r="T332" s="198">
        <f>SUM(T333:T350)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9" t="s">
        <v>80</v>
      </c>
      <c r="AT332" s="200" t="s">
        <v>71</v>
      </c>
      <c r="AU332" s="200" t="s">
        <v>80</v>
      </c>
      <c r="AY332" s="199" t="s">
        <v>118</v>
      </c>
      <c r="BK332" s="201">
        <f>SUM(BK333:BK350)</f>
        <v>0</v>
      </c>
    </row>
    <row r="333" s="2" customFormat="1" ht="16.5" customHeight="1">
      <c r="A333" s="38"/>
      <c r="B333" s="39"/>
      <c r="C333" s="204" t="s">
        <v>828</v>
      </c>
      <c r="D333" s="204" t="s">
        <v>120</v>
      </c>
      <c r="E333" s="205" t="s">
        <v>829</v>
      </c>
      <c r="F333" s="206" t="s">
        <v>830</v>
      </c>
      <c r="G333" s="207" t="s">
        <v>123</v>
      </c>
      <c r="H333" s="208">
        <v>30.100000000000001</v>
      </c>
      <c r="I333" s="209"/>
      <c r="J333" s="210">
        <f>ROUND(I333*H333,2)</f>
        <v>0</v>
      </c>
      <c r="K333" s="206" t="s">
        <v>124</v>
      </c>
      <c r="L333" s="44"/>
      <c r="M333" s="211" t="s">
        <v>19</v>
      </c>
      <c r="N333" s="212" t="s">
        <v>43</v>
      </c>
      <c r="O333" s="84"/>
      <c r="P333" s="213">
        <f>O333*H333</f>
        <v>0</v>
      </c>
      <c r="Q333" s="213">
        <v>0.46000000000000002</v>
      </c>
      <c r="R333" s="213">
        <f>Q333*H333</f>
        <v>13.846000000000002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125</v>
      </c>
      <c r="AT333" s="215" t="s">
        <v>120</v>
      </c>
      <c r="AU333" s="215" t="s">
        <v>82</v>
      </c>
      <c r="AY333" s="17" t="s">
        <v>118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80</v>
      </c>
      <c r="BK333" s="216">
        <f>ROUND(I333*H333,2)</f>
        <v>0</v>
      </c>
      <c r="BL333" s="17" t="s">
        <v>125</v>
      </c>
      <c r="BM333" s="215" t="s">
        <v>831</v>
      </c>
    </row>
    <row r="334" s="2" customFormat="1">
      <c r="A334" s="38"/>
      <c r="B334" s="39"/>
      <c r="C334" s="40"/>
      <c r="D334" s="217" t="s">
        <v>127</v>
      </c>
      <c r="E334" s="40"/>
      <c r="F334" s="218" t="s">
        <v>832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127</v>
      </c>
      <c r="AU334" s="17" t="s">
        <v>82</v>
      </c>
    </row>
    <row r="335" s="2" customFormat="1">
      <c r="A335" s="38"/>
      <c r="B335" s="39"/>
      <c r="C335" s="40"/>
      <c r="D335" s="222" t="s">
        <v>129</v>
      </c>
      <c r="E335" s="40"/>
      <c r="F335" s="223" t="s">
        <v>833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129</v>
      </c>
      <c r="AU335" s="17" t="s">
        <v>82</v>
      </c>
    </row>
    <row r="336" s="2" customFormat="1" ht="33" customHeight="1">
      <c r="A336" s="38"/>
      <c r="B336" s="39"/>
      <c r="C336" s="204" t="s">
        <v>834</v>
      </c>
      <c r="D336" s="204" t="s">
        <v>120</v>
      </c>
      <c r="E336" s="205" t="s">
        <v>835</v>
      </c>
      <c r="F336" s="206" t="s">
        <v>836</v>
      </c>
      <c r="G336" s="207" t="s">
        <v>123</v>
      </c>
      <c r="H336" s="208">
        <v>30.100000000000001</v>
      </c>
      <c r="I336" s="209"/>
      <c r="J336" s="210">
        <f>ROUND(I336*H336,2)</f>
        <v>0</v>
      </c>
      <c r="K336" s="206" t="s">
        <v>124</v>
      </c>
      <c r="L336" s="44"/>
      <c r="M336" s="211" t="s">
        <v>19</v>
      </c>
      <c r="N336" s="212" t="s">
        <v>43</v>
      </c>
      <c r="O336" s="84"/>
      <c r="P336" s="213">
        <f>O336*H336</f>
        <v>0</v>
      </c>
      <c r="Q336" s="213">
        <v>0.21099999999999999</v>
      </c>
      <c r="R336" s="213">
        <f>Q336*H336</f>
        <v>6.3510999999999997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125</v>
      </c>
      <c r="AT336" s="215" t="s">
        <v>120</v>
      </c>
      <c r="AU336" s="215" t="s">
        <v>82</v>
      </c>
      <c r="AY336" s="17" t="s">
        <v>118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80</v>
      </c>
      <c r="BK336" s="216">
        <f>ROUND(I336*H336,2)</f>
        <v>0</v>
      </c>
      <c r="BL336" s="17" t="s">
        <v>125</v>
      </c>
      <c r="BM336" s="215" t="s">
        <v>837</v>
      </c>
    </row>
    <row r="337" s="2" customFormat="1">
      <c r="A337" s="38"/>
      <c r="B337" s="39"/>
      <c r="C337" s="40"/>
      <c r="D337" s="217" t="s">
        <v>127</v>
      </c>
      <c r="E337" s="40"/>
      <c r="F337" s="218" t="s">
        <v>838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127</v>
      </c>
      <c r="AU337" s="17" t="s">
        <v>82</v>
      </c>
    </row>
    <row r="338" s="2" customFormat="1">
      <c r="A338" s="38"/>
      <c r="B338" s="39"/>
      <c r="C338" s="40"/>
      <c r="D338" s="222" t="s">
        <v>129</v>
      </c>
      <c r="E338" s="40"/>
      <c r="F338" s="223" t="s">
        <v>839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129</v>
      </c>
      <c r="AU338" s="17" t="s">
        <v>82</v>
      </c>
    </row>
    <row r="339" s="2" customFormat="1" ht="24.15" customHeight="1">
      <c r="A339" s="38"/>
      <c r="B339" s="39"/>
      <c r="C339" s="204" t="s">
        <v>840</v>
      </c>
      <c r="D339" s="204" t="s">
        <v>120</v>
      </c>
      <c r="E339" s="205" t="s">
        <v>841</v>
      </c>
      <c r="F339" s="206" t="s">
        <v>842</v>
      </c>
      <c r="G339" s="207" t="s">
        <v>123</v>
      </c>
      <c r="H339" s="208">
        <v>71.099999999999994</v>
      </c>
      <c r="I339" s="209"/>
      <c r="J339" s="210">
        <f>ROUND(I339*H339,2)</f>
        <v>0</v>
      </c>
      <c r="K339" s="206" t="s">
        <v>124</v>
      </c>
      <c r="L339" s="44"/>
      <c r="M339" s="211" t="s">
        <v>19</v>
      </c>
      <c r="N339" s="212" t="s">
        <v>43</v>
      </c>
      <c r="O339" s="84"/>
      <c r="P339" s="213">
        <f>O339*H339</f>
        <v>0</v>
      </c>
      <c r="Q339" s="213">
        <v>0.0075300000000000002</v>
      </c>
      <c r="R339" s="213">
        <f>Q339*H339</f>
        <v>0.53538299999999994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125</v>
      </c>
      <c r="AT339" s="215" t="s">
        <v>120</v>
      </c>
      <c r="AU339" s="215" t="s">
        <v>82</v>
      </c>
      <c r="AY339" s="17" t="s">
        <v>118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80</v>
      </c>
      <c r="BK339" s="216">
        <f>ROUND(I339*H339,2)</f>
        <v>0</v>
      </c>
      <c r="BL339" s="17" t="s">
        <v>125</v>
      </c>
      <c r="BM339" s="215" t="s">
        <v>843</v>
      </c>
    </row>
    <row r="340" s="2" customFormat="1">
      <c r="A340" s="38"/>
      <c r="B340" s="39"/>
      <c r="C340" s="40"/>
      <c r="D340" s="217" t="s">
        <v>127</v>
      </c>
      <c r="E340" s="40"/>
      <c r="F340" s="218" t="s">
        <v>844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127</v>
      </c>
      <c r="AU340" s="17" t="s">
        <v>82</v>
      </c>
    </row>
    <row r="341" s="2" customFormat="1">
      <c r="A341" s="38"/>
      <c r="B341" s="39"/>
      <c r="C341" s="40"/>
      <c r="D341" s="222" t="s">
        <v>129</v>
      </c>
      <c r="E341" s="40"/>
      <c r="F341" s="223" t="s">
        <v>845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129</v>
      </c>
      <c r="AU341" s="17" t="s">
        <v>82</v>
      </c>
    </row>
    <row r="342" s="2" customFormat="1" ht="24.15" customHeight="1">
      <c r="A342" s="38"/>
      <c r="B342" s="39"/>
      <c r="C342" s="204" t="s">
        <v>846</v>
      </c>
      <c r="D342" s="204" t="s">
        <v>120</v>
      </c>
      <c r="E342" s="205" t="s">
        <v>847</v>
      </c>
      <c r="F342" s="206" t="s">
        <v>848</v>
      </c>
      <c r="G342" s="207" t="s">
        <v>123</v>
      </c>
      <c r="H342" s="208">
        <v>71.099999999999994</v>
      </c>
      <c r="I342" s="209"/>
      <c r="J342" s="210">
        <f>ROUND(I342*H342,2)</f>
        <v>0</v>
      </c>
      <c r="K342" s="206" t="s">
        <v>124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0.00071000000000000002</v>
      </c>
      <c r="R342" s="213">
        <f>Q342*H342</f>
        <v>0.050480999999999998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125</v>
      </c>
      <c r="AT342" s="215" t="s">
        <v>120</v>
      </c>
      <c r="AU342" s="215" t="s">
        <v>82</v>
      </c>
      <c r="AY342" s="17" t="s">
        <v>118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80</v>
      </c>
      <c r="BK342" s="216">
        <f>ROUND(I342*H342,2)</f>
        <v>0</v>
      </c>
      <c r="BL342" s="17" t="s">
        <v>125</v>
      </c>
      <c r="BM342" s="215" t="s">
        <v>849</v>
      </c>
    </row>
    <row r="343" s="2" customFormat="1">
      <c r="A343" s="38"/>
      <c r="B343" s="39"/>
      <c r="C343" s="40"/>
      <c r="D343" s="217" t="s">
        <v>127</v>
      </c>
      <c r="E343" s="40"/>
      <c r="F343" s="218" t="s">
        <v>850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127</v>
      </c>
      <c r="AU343" s="17" t="s">
        <v>82</v>
      </c>
    </row>
    <row r="344" s="2" customFormat="1">
      <c r="A344" s="38"/>
      <c r="B344" s="39"/>
      <c r="C344" s="40"/>
      <c r="D344" s="222" t="s">
        <v>129</v>
      </c>
      <c r="E344" s="40"/>
      <c r="F344" s="223" t="s">
        <v>851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129</v>
      </c>
      <c r="AU344" s="17" t="s">
        <v>82</v>
      </c>
    </row>
    <row r="345" s="2" customFormat="1" ht="33" customHeight="1">
      <c r="A345" s="38"/>
      <c r="B345" s="39"/>
      <c r="C345" s="204" t="s">
        <v>852</v>
      </c>
      <c r="D345" s="204" t="s">
        <v>120</v>
      </c>
      <c r="E345" s="205" t="s">
        <v>853</v>
      </c>
      <c r="F345" s="206" t="s">
        <v>854</v>
      </c>
      <c r="G345" s="207" t="s">
        <v>123</v>
      </c>
      <c r="H345" s="208">
        <v>71.099999999999994</v>
      </c>
      <c r="I345" s="209"/>
      <c r="J345" s="210">
        <f>ROUND(I345*H345,2)</f>
        <v>0</v>
      </c>
      <c r="K345" s="206" t="s">
        <v>124</v>
      </c>
      <c r="L345" s="44"/>
      <c r="M345" s="211" t="s">
        <v>19</v>
      </c>
      <c r="N345" s="212" t="s">
        <v>43</v>
      </c>
      <c r="O345" s="84"/>
      <c r="P345" s="213">
        <f>O345*H345</f>
        <v>0</v>
      </c>
      <c r="Q345" s="213">
        <v>0.10373</v>
      </c>
      <c r="R345" s="213">
        <f>Q345*H345</f>
        <v>7.375203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125</v>
      </c>
      <c r="AT345" s="215" t="s">
        <v>120</v>
      </c>
      <c r="AU345" s="215" t="s">
        <v>82</v>
      </c>
      <c r="AY345" s="17" t="s">
        <v>118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80</v>
      </c>
      <c r="BK345" s="216">
        <f>ROUND(I345*H345,2)</f>
        <v>0</v>
      </c>
      <c r="BL345" s="17" t="s">
        <v>125</v>
      </c>
      <c r="BM345" s="215" t="s">
        <v>855</v>
      </c>
    </row>
    <row r="346" s="2" customFormat="1">
      <c r="A346" s="38"/>
      <c r="B346" s="39"/>
      <c r="C346" s="40"/>
      <c r="D346" s="217" t="s">
        <v>127</v>
      </c>
      <c r="E346" s="40"/>
      <c r="F346" s="218" t="s">
        <v>856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127</v>
      </c>
      <c r="AU346" s="17" t="s">
        <v>82</v>
      </c>
    </row>
    <row r="347" s="2" customFormat="1">
      <c r="A347" s="38"/>
      <c r="B347" s="39"/>
      <c r="C347" s="40"/>
      <c r="D347" s="222" t="s">
        <v>129</v>
      </c>
      <c r="E347" s="40"/>
      <c r="F347" s="223" t="s">
        <v>857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129</v>
      </c>
      <c r="AU347" s="17" t="s">
        <v>82</v>
      </c>
    </row>
    <row r="348" s="2" customFormat="1" ht="24.15" customHeight="1">
      <c r="A348" s="38"/>
      <c r="B348" s="39"/>
      <c r="C348" s="204" t="s">
        <v>858</v>
      </c>
      <c r="D348" s="204" t="s">
        <v>120</v>
      </c>
      <c r="E348" s="205" t="s">
        <v>859</v>
      </c>
      <c r="F348" s="206" t="s">
        <v>860</v>
      </c>
      <c r="G348" s="207" t="s">
        <v>123</v>
      </c>
      <c r="H348" s="208">
        <v>14.5</v>
      </c>
      <c r="I348" s="209"/>
      <c r="J348" s="210">
        <f>ROUND(I348*H348,2)</f>
        <v>0</v>
      </c>
      <c r="K348" s="206" t="s">
        <v>124</v>
      </c>
      <c r="L348" s="44"/>
      <c r="M348" s="211" t="s">
        <v>19</v>
      </c>
      <c r="N348" s="212" t="s">
        <v>43</v>
      </c>
      <c r="O348" s="84"/>
      <c r="P348" s="213">
        <f>O348*H348</f>
        <v>0</v>
      </c>
      <c r="Q348" s="213">
        <v>0.084250000000000005</v>
      </c>
      <c r="R348" s="213">
        <f>Q348*H348</f>
        <v>1.2216250000000002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125</v>
      </c>
      <c r="AT348" s="215" t="s">
        <v>120</v>
      </c>
      <c r="AU348" s="215" t="s">
        <v>82</v>
      </c>
      <c r="AY348" s="17" t="s">
        <v>118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80</v>
      </c>
      <c r="BK348" s="216">
        <f>ROUND(I348*H348,2)</f>
        <v>0</v>
      </c>
      <c r="BL348" s="17" t="s">
        <v>125</v>
      </c>
      <c r="BM348" s="215" t="s">
        <v>861</v>
      </c>
    </row>
    <row r="349" s="2" customFormat="1">
      <c r="A349" s="38"/>
      <c r="B349" s="39"/>
      <c r="C349" s="40"/>
      <c r="D349" s="217" t="s">
        <v>127</v>
      </c>
      <c r="E349" s="40"/>
      <c r="F349" s="218" t="s">
        <v>862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127</v>
      </c>
      <c r="AU349" s="17" t="s">
        <v>82</v>
      </c>
    </row>
    <row r="350" s="2" customFormat="1">
      <c r="A350" s="38"/>
      <c r="B350" s="39"/>
      <c r="C350" s="40"/>
      <c r="D350" s="222" t="s">
        <v>129</v>
      </c>
      <c r="E350" s="40"/>
      <c r="F350" s="223" t="s">
        <v>863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129</v>
      </c>
      <c r="AU350" s="17" t="s">
        <v>82</v>
      </c>
    </row>
    <row r="351" s="12" customFormat="1" ht="22.8" customHeight="1">
      <c r="A351" s="12"/>
      <c r="B351" s="188"/>
      <c r="C351" s="189"/>
      <c r="D351" s="190" t="s">
        <v>71</v>
      </c>
      <c r="E351" s="202" t="s">
        <v>149</v>
      </c>
      <c r="F351" s="202" t="s">
        <v>864</v>
      </c>
      <c r="G351" s="189"/>
      <c r="H351" s="189"/>
      <c r="I351" s="192"/>
      <c r="J351" s="203">
        <f>BK351</f>
        <v>0</v>
      </c>
      <c r="K351" s="189"/>
      <c r="L351" s="194"/>
      <c r="M351" s="195"/>
      <c r="N351" s="196"/>
      <c r="O351" s="196"/>
      <c r="P351" s="197">
        <f>SUM(P352:P355)</f>
        <v>0</v>
      </c>
      <c r="Q351" s="196"/>
      <c r="R351" s="197">
        <f>SUM(R352:R355)</f>
        <v>4.6863359999999998</v>
      </c>
      <c r="S351" s="196"/>
      <c r="T351" s="198">
        <f>SUM(T352:T355)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9" t="s">
        <v>80</v>
      </c>
      <c r="AT351" s="200" t="s">
        <v>71</v>
      </c>
      <c r="AU351" s="200" t="s">
        <v>80</v>
      </c>
      <c r="AY351" s="199" t="s">
        <v>118</v>
      </c>
      <c r="BK351" s="201">
        <f>SUM(BK352:BK355)</f>
        <v>0</v>
      </c>
    </row>
    <row r="352" s="2" customFormat="1" ht="24.15" customHeight="1">
      <c r="A352" s="38"/>
      <c r="B352" s="39"/>
      <c r="C352" s="204" t="s">
        <v>865</v>
      </c>
      <c r="D352" s="204" t="s">
        <v>120</v>
      </c>
      <c r="E352" s="205" t="s">
        <v>866</v>
      </c>
      <c r="F352" s="206" t="s">
        <v>867</v>
      </c>
      <c r="G352" s="207" t="s">
        <v>123</v>
      </c>
      <c r="H352" s="208">
        <v>51.200000000000003</v>
      </c>
      <c r="I352" s="209"/>
      <c r="J352" s="210">
        <f>ROUND(I352*H352,2)</f>
        <v>0</v>
      </c>
      <c r="K352" s="206" t="s">
        <v>124</v>
      </c>
      <c r="L352" s="44"/>
      <c r="M352" s="211" t="s">
        <v>19</v>
      </c>
      <c r="N352" s="212" t="s">
        <v>43</v>
      </c>
      <c r="O352" s="84"/>
      <c r="P352" s="213">
        <f>O352*H352</f>
        <v>0</v>
      </c>
      <c r="Q352" s="213">
        <v>0.09153</v>
      </c>
      <c r="R352" s="213">
        <f>Q352*H352</f>
        <v>4.6863359999999998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125</v>
      </c>
      <c r="AT352" s="215" t="s">
        <v>120</v>
      </c>
      <c r="AU352" s="215" t="s">
        <v>82</v>
      </c>
      <c r="AY352" s="17" t="s">
        <v>118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80</v>
      </c>
      <c r="BK352" s="216">
        <f>ROUND(I352*H352,2)</f>
        <v>0</v>
      </c>
      <c r="BL352" s="17" t="s">
        <v>125</v>
      </c>
      <c r="BM352" s="215" t="s">
        <v>868</v>
      </c>
    </row>
    <row r="353" s="2" customFormat="1">
      <c r="A353" s="38"/>
      <c r="B353" s="39"/>
      <c r="C353" s="40"/>
      <c r="D353" s="217" t="s">
        <v>127</v>
      </c>
      <c r="E353" s="40"/>
      <c r="F353" s="218" t="s">
        <v>869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127</v>
      </c>
      <c r="AU353" s="17" t="s">
        <v>82</v>
      </c>
    </row>
    <row r="354" s="2" customFormat="1">
      <c r="A354" s="38"/>
      <c r="B354" s="39"/>
      <c r="C354" s="40"/>
      <c r="D354" s="222" t="s">
        <v>129</v>
      </c>
      <c r="E354" s="40"/>
      <c r="F354" s="223" t="s">
        <v>870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129</v>
      </c>
      <c r="AU354" s="17" t="s">
        <v>82</v>
      </c>
    </row>
    <row r="355" s="13" customFormat="1">
      <c r="A355" s="13"/>
      <c r="B355" s="224"/>
      <c r="C355" s="225"/>
      <c r="D355" s="217" t="s">
        <v>210</v>
      </c>
      <c r="E355" s="226" t="s">
        <v>19</v>
      </c>
      <c r="F355" s="227" t="s">
        <v>871</v>
      </c>
      <c r="G355" s="225"/>
      <c r="H355" s="228">
        <v>51.200000000000003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210</v>
      </c>
      <c r="AU355" s="234" t="s">
        <v>82</v>
      </c>
      <c r="AV355" s="13" t="s">
        <v>82</v>
      </c>
      <c r="AW355" s="13" t="s">
        <v>33</v>
      </c>
      <c r="AX355" s="13" t="s">
        <v>80</v>
      </c>
      <c r="AY355" s="234" t="s">
        <v>118</v>
      </c>
    </row>
    <row r="356" s="12" customFormat="1" ht="22.8" customHeight="1">
      <c r="A356" s="12"/>
      <c r="B356" s="188"/>
      <c r="C356" s="189"/>
      <c r="D356" s="190" t="s">
        <v>71</v>
      </c>
      <c r="E356" s="202" t="s">
        <v>161</v>
      </c>
      <c r="F356" s="202" t="s">
        <v>872</v>
      </c>
      <c r="G356" s="189"/>
      <c r="H356" s="189"/>
      <c r="I356" s="192"/>
      <c r="J356" s="203">
        <f>BK356</f>
        <v>0</v>
      </c>
      <c r="K356" s="189"/>
      <c r="L356" s="194"/>
      <c r="M356" s="195"/>
      <c r="N356" s="196"/>
      <c r="O356" s="196"/>
      <c r="P356" s="197">
        <f>SUM(P357:P382)</f>
        <v>0</v>
      </c>
      <c r="Q356" s="196"/>
      <c r="R356" s="197">
        <f>SUM(R357:R382)</f>
        <v>0.36937889999999995</v>
      </c>
      <c r="S356" s="196"/>
      <c r="T356" s="198">
        <f>SUM(T357:T382)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199" t="s">
        <v>80</v>
      </c>
      <c r="AT356" s="200" t="s">
        <v>71</v>
      </c>
      <c r="AU356" s="200" t="s">
        <v>80</v>
      </c>
      <c r="AY356" s="199" t="s">
        <v>118</v>
      </c>
      <c r="BK356" s="201">
        <f>SUM(BK357:BK382)</f>
        <v>0</v>
      </c>
    </row>
    <row r="357" s="2" customFormat="1" ht="37.8" customHeight="1">
      <c r="A357" s="38"/>
      <c r="B357" s="39"/>
      <c r="C357" s="204" t="s">
        <v>873</v>
      </c>
      <c r="D357" s="204" t="s">
        <v>120</v>
      </c>
      <c r="E357" s="205" t="s">
        <v>874</v>
      </c>
      <c r="F357" s="206" t="s">
        <v>875</v>
      </c>
      <c r="G357" s="207" t="s">
        <v>672</v>
      </c>
      <c r="H357" s="208">
        <v>2</v>
      </c>
      <c r="I357" s="209"/>
      <c r="J357" s="210">
        <f>ROUND(I357*H357,2)</f>
        <v>0</v>
      </c>
      <c r="K357" s="206" t="s">
        <v>124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125</v>
      </c>
      <c r="AT357" s="215" t="s">
        <v>120</v>
      </c>
      <c r="AU357" s="215" t="s">
        <v>82</v>
      </c>
      <c r="AY357" s="17" t="s">
        <v>118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80</v>
      </c>
      <c r="BK357" s="216">
        <f>ROUND(I357*H357,2)</f>
        <v>0</v>
      </c>
      <c r="BL357" s="17" t="s">
        <v>125</v>
      </c>
      <c r="BM357" s="215" t="s">
        <v>876</v>
      </c>
    </row>
    <row r="358" s="2" customFormat="1">
      <c r="A358" s="38"/>
      <c r="B358" s="39"/>
      <c r="C358" s="40"/>
      <c r="D358" s="217" t="s">
        <v>127</v>
      </c>
      <c r="E358" s="40"/>
      <c r="F358" s="218" t="s">
        <v>877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127</v>
      </c>
      <c r="AU358" s="17" t="s">
        <v>82</v>
      </c>
    </row>
    <row r="359" s="2" customFormat="1">
      <c r="A359" s="38"/>
      <c r="B359" s="39"/>
      <c r="C359" s="40"/>
      <c r="D359" s="222" t="s">
        <v>129</v>
      </c>
      <c r="E359" s="40"/>
      <c r="F359" s="223" t="s">
        <v>878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129</v>
      </c>
      <c r="AU359" s="17" t="s">
        <v>82</v>
      </c>
    </row>
    <row r="360" s="2" customFormat="1" ht="33" customHeight="1">
      <c r="A360" s="38"/>
      <c r="B360" s="39"/>
      <c r="C360" s="204" t="s">
        <v>879</v>
      </c>
      <c r="D360" s="204" t="s">
        <v>120</v>
      </c>
      <c r="E360" s="205" t="s">
        <v>880</v>
      </c>
      <c r="F360" s="206" t="s">
        <v>881</v>
      </c>
      <c r="G360" s="207" t="s">
        <v>672</v>
      </c>
      <c r="H360" s="208">
        <v>27</v>
      </c>
      <c r="I360" s="209"/>
      <c r="J360" s="210">
        <f>ROUND(I360*H360,2)</f>
        <v>0</v>
      </c>
      <c r="K360" s="206" t="s">
        <v>124</v>
      </c>
      <c r="L360" s="44"/>
      <c r="M360" s="211" t="s">
        <v>19</v>
      </c>
      <c r="N360" s="212" t="s">
        <v>43</v>
      </c>
      <c r="O360" s="84"/>
      <c r="P360" s="213">
        <f>O360*H360</f>
        <v>0</v>
      </c>
      <c r="Q360" s="213">
        <v>1.0000000000000001E-05</v>
      </c>
      <c r="R360" s="213">
        <f>Q360*H360</f>
        <v>0.00027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125</v>
      </c>
      <c r="AT360" s="215" t="s">
        <v>120</v>
      </c>
      <c r="AU360" s="215" t="s">
        <v>82</v>
      </c>
      <c r="AY360" s="17" t="s">
        <v>118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80</v>
      </c>
      <c r="BK360" s="216">
        <f>ROUND(I360*H360,2)</f>
        <v>0</v>
      </c>
      <c r="BL360" s="17" t="s">
        <v>125</v>
      </c>
      <c r="BM360" s="215" t="s">
        <v>882</v>
      </c>
    </row>
    <row r="361" s="2" customFormat="1">
      <c r="A361" s="38"/>
      <c r="B361" s="39"/>
      <c r="C361" s="40"/>
      <c r="D361" s="217" t="s">
        <v>127</v>
      </c>
      <c r="E361" s="40"/>
      <c r="F361" s="218" t="s">
        <v>883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127</v>
      </c>
      <c r="AU361" s="17" t="s">
        <v>82</v>
      </c>
    </row>
    <row r="362" s="2" customFormat="1">
      <c r="A362" s="38"/>
      <c r="B362" s="39"/>
      <c r="C362" s="40"/>
      <c r="D362" s="222" t="s">
        <v>129</v>
      </c>
      <c r="E362" s="40"/>
      <c r="F362" s="223" t="s">
        <v>884</v>
      </c>
      <c r="G362" s="40"/>
      <c r="H362" s="40"/>
      <c r="I362" s="219"/>
      <c r="J362" s="40"/>
      <c r="K362" s="40"/>
      <c r="L362" s="44"/>
      <c r="M362" s="220"/>
      <c r="N362" s="221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129</v>
      </c>
      <c r="AU362" s="17" t="s">
        <v>82</v>
      </c>
    </row>
    <row r="363" s="2" customFormat="1" ht="16.5" customHeight="1">
      <c r="A363" s="38"/>
      <c r="B363" s="39"/>
      <c r="C363" s="235" t="s">
        <v>885</v>
      </c>
      <c r="D363" s="235" t="s">
        <v>376</v>
      </c>
      <c r="E363" s="236" t="s">
        <v>886</v>
      </c>
      <c r="F363" s="237" t="s">
        <v>887</v>
      </c>
      <c r="G363" s="238" t="s">
        <v>672</v>
      </c>
      <c r="H363" s="239">
        <v>27.809999999999999</v>
      </c>
      <c r="I363" s="240"/>
      <c r="J363" s="241">
        <f>ROUND(I363*H363,2)</f>
        <v>0</v>
      </c>
      <c r="K363" s="237" t="s">
        <v>124</v>
      </c>
      <c r="L363" s="242"/>
      <c r="M363" s="243" t="s">
        <v>19</v>
      </c>
      <c r="N363" s="244" t="s">
        <v>43</v>
      </c>
      <c r="O363" s="84"/>
      <c r="P363" s="213">
        <f>O363*H363</f>
        <v>0</v>
      </c>
      <c r="Q363" s="213">
        <v>0.0046899999999999997</v>
      </c>
      <c r="R363" s="213">
        <f>Q363*H363</f>
        <v>0.13042889999999999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161</v>
      </c>
      <c r="AT363" s="215" t="s">
        <v>376</v>
      </c>
      <c r="AU363" s="215" t="s">
        <v>82</v>
      </c>
      <c r="AY363" s="17" t="s">
        <v>118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80</v>
      </c>
      <c r="BK363" s="216">
        <f>ROUND(I363*H363,2)</f>
        <v>0</v>
      </c>
      <c r="BL363" s="17" t="s">
        <v>125</v>
      </c>
      <c r="BM363" s="215" t="s">
        <v>888</v>
      </c>
    </row>
    <row r="364" s="2" customFormat="1">
      <c r="A364" s="38"/>
      <c r="B364" s="39"/>
      <c r="C364" s="40"/>
      <c r="D364" s="217" t="s">
        <v>127</v>
      </c>
      <c r="E364" s="40"/>
      <c r="F364" s="218" t="s">
        <v>887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127</v>
      </c>
      <c r="AU364" s="17" t="s">
        <v>82</v>
      </c>
    </row>
    <row r="365" s="2" customFormat="1">
      <c r="A365" s="38"/>
      <c r="B365" s="39"/>
      <c r="C365" s="40"/>
      <c r="D365" s="222" t="s">
        <v>129</v>
      </c>
      <c r="E365" s="40"/>
      <c r="F365" s="223" t="s">
        <v>889</v>
      </c>
      <c r="G365" s="40"/>
      <c r="H365" s="40"/>
      <c r="I365" s="219"/>
      <c r="J365" s="40"/>
      <c r="K365" s="40"/>
      <c r="L365" s="44"/>
      <c r="M365" s="220"/>
      <c r="N365" s="221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129</v>
      </c>
      <c r="AU365" s="17" t="s">
        <v>82</v>
      </c>
    </row>
    <row r="366" s="13" customFormat="1">
      <c r="A366" s="13"/>
      <c r="B366" s="224"/>
      <c r="C366" s="225"/>
      <c r="D366" s="217" t="s">
        <v>210</v>
      </c>
      <c r="E366" s="225"/>
      <c r="F366" s="227" t="s">
        <v>890</v>
      </c>
      <c r="G366" s="225"/>
      <c r="H366" s="228">
        <v>27.809999999999999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210</v>
      </c>
      <c r="AU366" s="234" t="s">
        <v>82</v>
      </c>
      <c r="AV366" s="13" t="s">
        <v>82</v>
      </c>
      <c r="AW366" s="13" t="s">
        <v>4</v>
      </c>
      <c r="AX366" s="13" t="s">
        <v>80</v>
      </c>
      <c r="AY366" s="234" t="s">
        <v>118</v>
      </c>
    </row>
    <row r="367" s="2" customFormat="1" ht="21.75" customHeight="1">
      <c r="A367" s="38"/>
      <c r="B367" s="39"/>
      <c r="C367" s="204" t="s">
        <v>891</v>
      </c>
      <c r="D367" s="204" t="s">
        <v>120</v>
      </c>
      <c r="E367" s="205" t="s">
        <v>892</v>
      </c>
      <c r="F367" s="206" t="s">
        <v>893</v>
      </c>
      <c r="G367" s="207" t="s">
        <v>134</v>
      </c>
      <c r="H367" s="208">
        <v>27</v>
      </c>
      <c r="I367" s="209"/>
      <c r="J367" s="210">
        <f>ROUND(I367*H367,2)</f>
        <v>0</v>
      </c>
      <c r="K367" s="206" t="s">
        <v>124</v>
      </c>
      <c r="L367" s="44"/>
      <c r="M367" s="211" t="s">
        <v>19</v>
      </c>
      <c r="N367" s="212" t="s">
        <v>43</v>
      </c>
      <c r="O367" s="84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125</v>
      </c>
      <c r="AT367" s="215" t="s">
        <v>120</v>
      </c>
      <c r="AU367" s="215" t="s">
        <v>82</v>
      </c>
      <c r="AY367" s="17" t="s">
        <v>118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80</v>
      </c>
      <c r="BK367" s="216">
        <f>ROUND(I367*H367,2)</f>
        <v>0</v>
      </c>
      <c r="BL367" s="17" t="s">
        <v>125</v>
      </c>
      <c r="BM367" s="215" t="s">
        <v>894</v>
      </c>
    </row>
    <row r="368" s="2" customFormat="1">
      <c r="A368" s="38"/>
      <c r="B368" s="39"/>
      <c r="C368" s="40"/>
      <c r="D368" s="217" t="s">
        <v>127</v>
      </c>
      <c r="E368" s="40"/>
      <c r="F368" s="218" t="s">
        <v>895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127</v>
      </c>
      <c r="AU368" s="17" t="s">
        <v>82</v>
      </c>
    </row>
    <row r="369" s="2" customFormat="1">
      <c r="A369" s="38"/>
      <c r="B369" s="39"/>
      <c r="C369" s="40"/>
      <c r="D369" s="222" t="s">
        <v>129</v>
      </c>
      <c r="E369" s="40"/>
      <c r="F369" s="223" t="s">
        <v>896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129</v>
      </c>
      <c r="AU369" s="17" t="s">
        <v>82</v>
      </c>
    </row>
    <row r="370" s="2" customFormat="1" ht="33" customHeight="1">
      <c r="A370" s="38"/>
      <c r="B370" s="39"/>
      <c r="C370" s="235" t="s">
        <v>897</v>
      </c>
      <c r="D370" s="235" t="s">
        <v>376</v>
      </c>
      <c r="E370" s="236" t="s">
        <v>898</v>
      </c>
      <c r="F370" s="237" t="s">
        <v>899</v>
      </c>
      <c r="G370" s="238" t="s">
        <v>134</v>
      </c>
      <c r="H370" s="239">
        <v>27</v>
      </c>
      <c r="I370" s="240"/>
      <c r="J370" s="241">
        <f>ROUND(I370*H370,2)</f>
        <v>0</v>
      </c>
      <c r="K370" s="237" t="s">
        <v>124</v>
      </c>
      <c r="L370" s="242"/>
      <c r="M370" s="243" t="s">
        <v>19</v>
      </c>
      <c r="N370" s="244" t="s">
        <v>43</v>
      </c>
      <c r="O370" s="84"/>
      <c r="P370" s="213">
        <f>O370*H370</f>
        <v>0</v>
      </c>
      <c r="Q370" s="213">
        <v>0.0071999999999999998</v>
      </c>
      <c r="R370" s="213">
        <f>Q370*H370</f>
        <v>0.19439999999999999</v>
      </c>
      <c r="S370" s="213">
        <v>0</v>
      </c>
      <c r="T370" s="21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5" t="s">
        <v>161</v>
      </c>
      <c r="AT370" s="215" t="s">
        <v>376</v>
      </c>
      <c r="AU370" s="215" t="s">
        <v>82</v>
      </c>
      <c r="AY370" s="17" t="s">
        <v>118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7" t="s">
        <v>80</v>
      </c>
      <c r="BK370" s="216">
        <f>ROUND(I370*H370,2)</f>
        <v>0</v>
      </c>
      <c r="BL370" s="17" t="s">
        <v>125</v>
      </c>
      <c r="BM370" s="215" t="s">
        <v>900</v>
      </c>
    </row>
    <row r="371" s="2" customFormat="1">
      <c r="A371" s="38"/>
      <c r="B371" s="39"/>
      <c r="C371" s="40"/>
      <c r="D371" s="217" t="s">
        <v>127</v>
      </c>
      <c r="E371" s="40"/>
      <c r="F371" s="218" t="s">
        <v>899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127</v>
      </c>
      <c r="AU371" s="17" t="s">
        <v>82</v>
      </c>
    </row>
    <row r="372" s="2" customFormat="1">
      <c r="A372" s="38"/>
      <c r="B372" s="39"/>
      <c r="C372" s="40"/>
      <c r="D372" s="222" t="s">
        <v>129</v>
      </c>
      <c r="E372" s="40"/>
      <c r="F372" s="223" t="s">
        <v>901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129</v>
      </c>
      <c r="AU372" s="17" t="s">
        <v>82</v>
      </c>
    </row>
    <row r="373" s="2" customFormat="1" ht="24.15" customHeight="1">
      <c r="A373" s="38"/>
      <c r="B373" s="39"/>
      <c r="C373" s="204" t="s">
        <v>902</v>
      </c>
      <c r="D373" s="204" t="s">
        <v>120</v>
      </c>
      <c r="E373" s="205" t="s">
        <v>903</v>
      </c>
      <c r="F373" s="206" t="s">
        <v>904</v>
      </c>
      <c r="G373" s="207" t="s">
        <v>134</v>
      </c>
      <c r="H373" s="208">
        <v>27</v>
      </c>
      <c r="I373" s="209"/>
      <c r="J373" s="210">
        <f>ROUND(I373*H373,2)</f>
        <v>0</v>
      </c>
      <c r="K373" s="206" t="s">
        <v>124</v>
      </c>
      <c r="L373" s="44"/>
      <c r="M373" s="211" t="s">
        <v>19</v>
      </c>
      <c r="N373" s="212" t="s">
        <v>43</v>
      </c>
      <c r="O373" s="84"/>
      <c r="P373" s="213">
        <f>O373*H373</f>
        <v>0</v>
      </c>
      <c r="Q373" s="213">
        <v>4.0000000000000003E-05</v>
      </c>
      <c r="R373" s="213">
        <f>Q373*H373</f>
        <v>0.00108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217</v>
      </c>
      <c r="AT373" s="215" t="s">
        <v>120</v>
      </c>
      <c r="AU373" s="215" t="s">
        <v>82</v>
      </c>
      <c r="AY373" s="17" t="s">
        <v>118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80</v>
      </c>
      <c r="BK373" s="216">
        <f>ROUND(I373*H373,2)</f>
        <v>0</v>
      </c>
      <c r="BL373" s="17" t="s">
        <v>217</v>
      </c>
      <c r="BM373" s="215" t="s">
        <v>905</v>
      </c>
    </row>
    <row r="374" s="2" customFormat="1">
      <c r="A374" s="38"/>
      <c r="B374" s="39"/>
      <c r="C374" s="40"/>
      <c r="D374" s="217" t="s">
        <v>127</v>
      </c>
      <c r="E374" s="40"/>
      <c r="F374" s="218" t="s">
        <v>906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127</v>
      </c>
      <c r="AU374" s="17" t="s">
        <v>82</v>
      </c>
    </row>
    <row r="375" s="2" customFormat="1">
      <c r="A375" s="38"/>
      <c r="B375" s="39"/>
      <c r="C375" s="40"/>
      <c r="D375" s="222" t="s">
        <v>129</v>
      </c>
      <c r="E375" s="40"/>
      <c r="F375" s="223" t="s">
        <v>907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129</v>
      </c>
      <c r="AU375" s="17" t="s">
        <v>82</v>
      </c>
    </row>
    <row r="376" s="2" customFormat="1" ht="16.5" customHeight="1">
      <c r="A376" s="38"/>
      <c r="B376" s="39"/>
      <c r="C376" s="235" t="s">
        <v>908</v>
      </c>
      <c r="D376" s="235" t="s">
        <v>376</v>
      </c>
      <c r="E376" s="236" t="s">
        <v>909</v>
      </c>
      <c r="F376" s="237" t="s">
        <v>19</v>
      </c>
      <c r="G376" s="238" t="s">
        <v>134</v>
      </c>
      <c r="H376" s="239">
        <v>27</v>
      </c>
      <c r="I376" s="240"/>
      <c r="J376" s="241">
        <f>ROUND(I376*H376,2)</f>
        <v>0</v>
      </c>
      <c r="K376" s="237" t="s">
        <v>19</v>
      </c>
      <c r="L376" s="242"/>
      <c r="M376" s="243" t="s">
        <v>19</v>
      </c>
      <c r="N376" s="244" t="s">
        <v>43</v>
      </c>
      <c r="O376" s="84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312</v>
      </c>
      <c r="AT376" s="215" t="s">
        <v>376</v>
      </c>
      <c r="AU376" s="215" t="s">
        <v>82</v>
      </c>
      <c r="AY376" s="17" t="s">
        <v>118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80</v>
      </c>
      <c r="BK376" s="216">
        <f>ROUND(I376*H376,2)</f>
        <v>0</v>
      </c>
      <c r="BL376" s="17" t="s">
        <v>217</v>
      </c>
      <c r="BM376" s="215" t="s">
        <v>910</v>
      </c>
    </row>
    <row r="377" s="2" customFormat="1">
      <c r="A377" s="38"/>
      <c r="B377" s="39"/>
      <c r="C377" s="40"/>
      <c r="D377" s="217" t="s">
        <v>127</v>
      </c>
      <c r="E377" s="40"/>
      <c r="F377" s="218" t="s">
        <v>911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127</v>
      </c>
      <c r="AU377" s="17" t="s">
        <v>82</v>
      </c>
    </row>
    <row r="378" s="2" customFormat="1" ht="16.5" customHeight="1">
      <c r="A378" s="38"/>
      <c r="B378" s="39"/>
      <c r="C378" s="235" t="s">
        <v>912</v>
      </c>
      <c r="D378" s="235" t="s">
        <v>376</v>
      </c>
      <c r="E378" s="236" t="s">
        <v>913</v>
      </c>
      <c r="F378" s="237" t="s">
        <v>914</v>
      </c>
      <c r="G378" s="238" t="s">
        <v>134</v>
      </c>
      <c r="H378" s="239">
        <v>54</v>
      </c>
      <c r="I378" s="240"/>
      <c r="J378" s="241">
        <f>ROUND(I378*H378,2)</f>
        <v>0</v>
      </c>
      <c r="K378" s="237" t="s">
        <v>19</v>
      </c>
      <c r="L378" s="242"/>
      <c r="M378" s="243" t="s">
        <v>19</v>
      </c>
      <c r="N378" s="244" t="s">
        <v>43</v>
      </c>
      <c r="O378" s="84"/>
      <c r="P378" s="213">
        <f>O378*H378</f>
        <v>0</v>
      </c>
      <c r="Q378" s="213">
        <v>0.00050000000000000001</v>
      </c>
      <c r="R378" s="213">
        <f>Q378*H378</f>
        <v>0.027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161</v>
      </c>
      <c r="AT378" s="215" t="s">
        <v>376</v>
      </c>
      <c r="AU378" s="215" t="s">
        <v>82</v>
      </c>
      <c r="AY378" s="17" t="s">
        <v>118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80</v>
      </c>
      <c r="BK378" s="216">
        <f>ROUND(I378*H378,2)</f>
        <v>0</v>
      </c>
      <c r="BL378" s="17" t="s">
        <v>125</v>
      </c>
      <c r="BM378" s="215" t="s">
        <v>915</v>
      </c>
    </row>
    <row r="379" s="2" customFormat="1">
      <c r="A379" s="38"/>
      <c r="B379" s="39"/>
      <c r="C379" s="40"/>
      <c r="D379" s="217" t="s">
        <v>127</v>
      </c>
      <c r="E379" s="40"/>
      <c r="F379" s="218" t="s">
        <v>914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127</v>
      </c>
      <c r="AU379" s="17" t="s">
        <v>82</v>
      </c>
    </row>
    <row r="380" s="2" customFormat="1">
      <c r="A380" s="38"/>
      <c r="B380" s="39"/>
      <c r="C380" s="40"/>
      <c r="D380" s="217" t="s">
        <v>443</v>
      </c>
      <c r="E380" s="40"/>
      <c r="F380" s="245" t="s">
        <v>916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443</v>
      </c>
      <c r="AU380" s="17" t="s">
        <v>82</v>
      </c>
    </row>
    <row r="381" s="2" customFormat="1" ht="24.15" customHeight="1">
      <c r="A381" s="38"/>
      <c r="B381" s="39"/>
      <c r="C381" s="235" t="s">
        <v>917</v>
      </c>
      <c r="D381" s="235" t="s">
        <v>376</v>
      </c>
      <c r="E381" s="236" t="s">
        <v>918</v>
      </c>
      <c r="F381" s="237" t="s">
        <v>919</v>
      </c>
      <c r="G381" s="238" t="s">
        <v>134</v>
      </c>
      <c r="H381" s="239">
        <v>27</v>
      </c>
      <c r="I381" s="240"/>
      <c r="J381" s="241">
        <f>ROUND(I381*H381,2)</f>
        <v>0</v>
      </c>
      <c r="K381" s="237" t="s">
        <v>19</v>
      </c>
      <c r="L381" s="242"/>
      <c r="M381" s="243" t="s">
        <v>19</v>
      </c>
      <c r="N381" s="244" t="s">
        <v>43</v>
      </c>
      <c r="O381" s="84"/>
      <c r="P381" s="213">
        <f>O381*H381</f>
        <v>0</v>
      </c>
      <c r="Q381" s="213">
        <v>0.00059999999999999995</v>
      </c>
      <c r="R381" s="213">
        <f>Q381*H381</f>
        <v>0.016199999999999999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161</v>
      </c>
      <c r="AT381" s="215" t="s">
        <v>376</v>
      </c>
      <c r="AU381" s="215" t="s">
        <v>82</v>
      </c>
      <c r="AY381" s="17" t="s">
        <v>118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80</v>
      </c>
      <c r="BK381" s="216">
        <f>ROUND(I381*H381,2)</f>
        <v>0</v>
      </c>
      <c r="BL381" s="17" t="s">
        <v>125</v>
      </c>
      <c r="BM381" s="215" t="s">
        <v>920</v>
      </c>
    </row>
    <row r="382" s="2" customFormat="1">
      <c r="A382" s="38"/>
      <c r="B382" s="39"/>
      <c r="C382" s="40"/>
      <c r="D382" s="217" t="s">
        <v>127</v>
      </c>
      <c r="E382" s="40"/>
      <c r="F382" s="218" t="s">
        <v>921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127</v>
      </c>
      <c r="AU382" s="17" t="s">
        <v>82</v>
      </c>
    </row>
    <row r="383" s="12" customFormat="1" ht="22.8" customHeight="1">
      <c r="A383" s="12"/>
      <c r="B383" s="188"/>
      <c r="C383" s="189"/>
      <c r="D383" s="190" t="s">
        <v>71</v>
      </c>
      <c r="E383" s="202" t="s">
        <v>173</v>
      </c>
      <c r="F383" s="202" t="s">
        <v>922</v>
      </c>
      <c r="G383" s="189"/>
      <c r="H383" s="189"/>
      <c r="I383" s="192"/>
      <c r="J383" s="203">
        <f>BK383</f>
        <v>0</v>
      </c>
      <c r="K383" s="189"/>
      <c r="L383" s="194"/>
      <c r="M383" s="195"/>
      <c r="N383" s="196"/>
      <c r="O383" s="196"/>
      <c r="P383" s="197">
        <f>SUM(P384:P394)</f>
        <v>0</v>
      </c>
      <c r="Q383" s="196"/>
      <c r="R383" s="197">
        <f>SUM(R384:R394)</f>
        <v>0.00048000000000000007</v>
      </c>
      <c r="S383" s="196"/>
      <c r="T383" s="198">
        <f>SUM(T384:T394)</f>
        <v>4827.2817919999998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99" t="s">
        <v>80</v>
      </c>
      <c r="AT383" s="200" t="s">
        <v>71</v>
      </c>
      <c r="AU383" s="200" t="s">
        <v>80</v>
      </c>
      <c r="AY383" s="199" t="s">
        <v>118</v>
      </c>
      <c r="BK383" s="201">
        <f>SUM(BK384:BK394)</f>
        <v>0</v>
      </c>
    </row>
    <row r="384" s="2" customFormat="1" ht="24.15" customHeight="1">
      <c r="A384" s="38"/>
      <c r="B384" s="39"/>
      <c r="C384" s="204" t="s">
        <v>923</v>
      </c>
      <c r="D384" s="204" t="s">
        <v>120</v>
      </c>
      <c r="E384" s="205" t="s">
        <v>924</v>
      </c>
      <c r="F384" s="206" t="s">
        <v>925</v>
      </c>
      <c r="G384" s="207" t="s">
        <v>123</v>
      </c>
      <c r="H384" s="208">
        <v>51.200000000000003</v>
      </c>
      <c r="I384" s="209"/>
      <c r="J384" s="210">
        <f>ROUND(I384*H384,2)</f>
        <v>0</v>
      </c>
      <c r="K384" s="206" t="s">
        <v>124</v>
      </c>
      <c r="L384" s="44"/>
      <c r="M384" s="211" t="s">
        <v>19</v>
      </c>
      <c r="N384" s="212" t="s">
        <v>43</v>
      </c>
      <c r="O384" s="84"/>
      <c r="P384" s="213">
        <f>O384*H384</f>
        <v>0</v>
      </c>
      <c r="Q384" s="213">
        <v>0</v>
      </c>
      <c r="R384" s="213">
        <f>Q384*H384</f>
        <v>0</v>
      </c>
      <c r="S384" s="213">
        <v>0.078159999999999993</v>
      </c>
      <c r="T384" s="214">
        <f>S384*H384</f>
        <v>4.001792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125</v>
      </c>
      <c r="AT384" s="215" t="s">
        <v>120</v>
      </c>
      <c r="AU384" s="215" t="s">
        <v>82</v>
      </c>
      <c r="AY384" s="17" t="s">
        <v>118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80</v>
      </c>
      <c r="BK384" s="216">
        <f>ROUND(I384*H384,2)</f>
        <v>0</v>
      </c>
      <c r="BL384" s="17" t="s">
        <v>125</v>
      </c>
      <c r="BM384" s="215" t="s">
        <v>926</v>
      </c>
    </row>
    <row r="385" s="2" customFormat="1">
      <c r="A385" s="38"/>
      <c r="B385" s="39"/>
      <c r="C385" s="40"/>
      <c r="D385" s="217" t="s">
        <v>127</v>
      </c>
      <c r="E385" s="40"/>
      <c r="F385" s="218" t="s">
        <v>927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127</v>
      </c>
      <c r="AU385" s="17" t="s">
        <v>82</v>
      </c>
    </row>
    <row r="386" s="2" customFormat="1">
      <c r="A386" s="38"/>
      <c r="B386" s="39"/>
      <c r="C386" s="40"/>
      <c r="D386" s="222" t="s">
        <v>129</v>
      </c>
      <c r="E386" s="40"/>
      <c r="F386" s="223" t="s">
        <v>928</v>
      </c>
      <c r="G386" s="40"/>
      <c r="H386" s="40"/>
      <c r="I386" s="219"/>
      <c r="J386" s="40"/>
      <c r="K386" s="40"/>
      <c r="L386" s="44"/>
      <c r="M386" s="220"/>
      <c r="N386" s="221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129</v>
      </c>
      <c r="AU386" s="17" t="s">
        <v>82</v>
      </c>
    </row>
    <row r="387" s="13" customFormat="1">
      <c r="A387" s="13"/>
      <c r="B387" s="224"/>
      <c r="C387" s="225"/>
      <c r="D387" s="217" t="s">
        <v>210</v>
      </c>
      <c r="E387" s="226" t="s">
        <v>19</v>
      </c>
      <c r="F387" s="227" t="s">
        <v>871</v>
      </c>
      <c r="G387" s="225"/>
      <c r="H387" s="228">
        <v>51.200000000000003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210</v>
      </c>
      <c r="AU387" s="234" t="s">
        <v>82</v>
      </c>
      <c r="AV387" s="13" t="s">
        <v>82</v>
      </c>
      <c r="AW387" s="13" t="s">
        <v>33</v>
      </c>
      <c r="AX387" s="13" t="s">
        <v>80</v>
      </c>
      <c r="AY387" s="234" t="s">
        <v>118</v>
      </c>
    </row>
    <row r="388" s="2" customFormat="1" ht="21.75" customHeight="1">
      <c r="A388" s="38"/>
      <c r="B388" s="39"/>
      <c r="C388" s="204" t="s">
        <v>929</v>
      </c>
      <c r="D388" s="204" t="s">
        <v>120</v>
      </c>
      <c r="E388" s="205" t="s">
        <v>930</v>
      </c>
      <c r="F388" s="206" t="s">
        <v>931</v>
      </c>
      <c r="G388" s="207" t="s">
        <v>206</v>
      </c>
      <c r="H388" s="208">
        <v>1663.2000000000001</v>
      </c>
      <c r="I388" s="209"/>
      <c r="J388" s="210">
        <f>ROUND(I388*H388,2)</f>
        <v>0</v>
      </c>
      <c r="K388" s="206" t="s">
        <v>124</v>
      </c>
      <c r="L388" s="44"/>
      <c r="M388" s="211" t="s">
        <v>19</v>
      </c>
      <c r="N388" s="212" t="s">
        <v>43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2.8999999999999999</v>
      </c>
      <c r="T388" s="214">
        <f>S388*H388</f>
        <v>4823.2799999999997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125</v>
      </c>
      <c r="AT388" s="215" t="s">
        <v>120</v>
      </c>
      <c r="AU388" s="215" t="s">
        <v>82</v>
      </c>
      <c r="AY388" s="17" t="s">
        <v>118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80</v>
      </c>
      <c r="BK388" s="216">
        <f>ROUND(I388*H388,2)</f>
        <v>0</v>
      </c>
      <c r="BL388" s="17" t="s">
        <v>125</v>
      </c>
      <c r="BM388" s="215" t="s">
        <v>932</v>
      </c>
    </row>
    <row r="389" s="2" customFormat="1">
      <c r="A389" s="38"/>
      <c r="B389" s="39"/>
      <c r="C389" s="40"/>
      <c r="D389" s="217" t="s">
        <v>127</v>
      </c>
      <c r="E389" s="40"/>
      <c r="F389" s="218" t="s">
        <v>933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127</v>
      </c>
      <c r="AU389" s="17" t="s">
        <v>82</v>
      </c>
    </row>
    <row r="390" s="2" customFormat="1">
      <c r="A390" s="38"/>
      <c r="B390" s="39"/>
      <c r="C390" s="40"/>
      <c r="D390" s="222" t="s">
        <v>129</v>
      </c>
      <c r="E390" s="40"/>
      <c r="F390" s="223" t="s">
        <v>934</v>
      </c>
      <c r="G390" s="40"/>
      <c r="H390" s="40"/>
      <c r="I390" s="219"/>
      <c r="J390" s="40"/>
      <c r="K390" s="40"/>
      <c r="L390" s="44"/>
      <c r="M390" s="220"/>
      <c r="N390" s="221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129</v>
      </c>
      <c r="AU390" s="17" t="s">
        <v>82</v>
      </c>
    </row>
    <row r="391" s="13" customFormat="1">
      <c r="A391" s="13"/>
      <c r="B391" s="224"/>
      <c r="C391" s="225"/>
      <c r="D391" s="217" t="s">
        <v>210</v>
      </c>
      <c r="E391" s="226" t="s">
        <v>19</v>
      </c>
      <c r="F391" s="227" t="s">
        <v>577</v>
      </c>
      <c r="G391" s="225"/>
      <c r="H391" s="228">
        <v>1663.2000000000001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210</v>
      </c>
      <c r="AU391" s="234" t="s">
        <v>82</v>
      </c>
      <c r="AV391" s="13" t="s">
        <v>82</v>
      </c>
      <c r="AW391" s="13" t="s">
        <v>33</v>
      </c>
      <c r="AX391" s="13" t="s">
        <v>80</v>
      </c>
      <c r="AY391" s="234" t="s">
        <v>118</v>
      </c>
    </row>
    <row r="392" s="2" customFormat="1" ht="24.15" customHeight="1">
      <c r="A392" s="38"/>
      <c r="B392" s="39"/>
      <c r="C392" s="204" t="s">
        <v>935</v>
      </c>
      <c r="D392" s="204" t="s">
        <v>120</v>
      </c>
      <c r="E392" s="205" t="s">
        <v>936</v>
      </c>
      <c r="F392" s="206" t="s">
        <v>937</v>
      </c>
      <c r="G392" s="207" t="s">
        <v>134</v>
      </c>
      <c r="H392" s="208">
        <v>12</v>
      </c>
      <c r="I392" s="209"/>
      <c r="J392" s="210">
        <f>ROUND(I392*H392,2)</f>
        <v>0</v>
      </c>
      <c r="K392" s="206" t="s">
        <v>124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4.0000000000000003E-05</v>
      </c>
      <c r="R392" s="213">
        <f>Q392*H392</f>
        <v>0.00048000000000000007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125</v>
      </c>
      <c r="AT392" s="215" t="s">
        <v>120</v>
      </c>
      <c r="AU392" s="215" t="s">
        <v>82</v>
      </c>
      <c r="AY392" s="17" t="s">
        <v>118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80</v>
      </c>
      <c r="BK392" s="216">
        <f>ROUND(I392*H392,2)</f>
        <v>0</v>
      </c>
      <c r="BL392" s="17" t="s">
        <v>125</v>
      </c>
      <c r="BM392" s="215" t="s">
        <v>938</v>
      </c>
    </row>
    <row r="393" s="2" customFormat="1">
      <c r="A393" s="38"/>
      <c r="B393" s="39"/>
      <c r="C393" s="40"/>
      <c r="D393" s="217" t="s">
        <v>127</v>
      </c>
      <c r="E393" s="40"/>
      <c r="F393" s="218" t="s">
        <v>939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127</v>
      </c>
      <c r="AU393" s="17" t="s">
        <v>82</v>
      </c>
    </row>
    <row r="394" s="2" customFormat="1">
      <c r="A394" s="38"/>
      <c r="B394" s="39"/>
      <c r="C394" s="40"/>
      <c r="D394" s="222" t="s">
        <v>129</v>
      </c>
      <c r="E394" s="40"/>
      <c r="F394" s="223" t="s">
        <v>940</v>
      </c>
      <c r="G394" s="40"/>
      <c r="H394" s="40"/>
      <c r="I394" s="219"/>
      <c r="J394" s="40"/>
      <c r="K394" s="40"/>
      <c r="L394" s="44"/>
      <c r="M394" s="220"/>
      <c r="N394" s="221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129</v>
      </c>
      <c r="AU394" s="17" t="s">
        <v>82</v>
      </c>
    </row>
    <row r="395" s="12" customFormat="1" ht="22.8" customHeight="1">
      <c r="A395" s="12"/>
      <c r="B395" s="188"/>
      <c r="C395" s="189"/>
      <c r="D395" s="190" t="s">
        <v>71</v>
      </c>
      <c r="E395" s="202" t="s">
        <v>941</v>
      </c>
      <c r="F395" s="202" t="s">
        <v>942</v>
      </c>
      <c r="G395" s="189"/>
      <c r="H395" s="189"/>
      <c r="I395" s="192"/>
      <c r="J395" s="203">
        <f>BK395</f>
        <v>0</v>
      </c>
      <c r="K395" s="189"/>
      <c r="L395" s="194"/>
      <c r="M395" s="195"/>
      <c r="N395" s="196"/>
      <c r="O395" s="196"/>
      <c r="P395" s="197">
        <f>SUM(P396:P415)</f>
        <v>0</v>
      </c>
      <c r="Q395" s="196"/>
      <c r="R395" s="197">
        <f>SUM(R396:R415)</f>
        <v>0</v>
      </c>
      <c r="S395" s="196"/>
      <c r="T395" s="198">
        <f>SUM(T396:T415)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99" t="s">
        <v>80</v>
      </c>
      <c r="AT395" s="200" t="s">
        <v>71</v>
      </c>
      <c r="AU395" s="200" t="s">
        <v>80</v>
      </c>
      <c r="AY395" s="199" t="s">
        <v>118</v>
      </c>
      <c r="BK395" s="201">
        <f>SUM(BK396:BK415)</f>
        <v>0</v>
      </c>
    </row>
    <row r="396" s="2" customFormat="1" ht="33" customHeight="1">
      <c r="A396" s="38"/>
      <c r="B396" s="39"/>
      <c r="C396" s="204" t="s">
        <v>943</v>
      </c>
      <c r="D396" s="204" t="s">
        <v>120</v>
      </c>
      <c r="E396" s="205" t="s">
        <v>944</v>
      </c>
      <c r="F396" s="206" t="s">
        <v>945</v>
      </c>
      <c r="G396" s="207" t="s">
        <v>352</v>
      </c>
      <c r="H396" s="208">
        <v>174.636</v>
      </c>
      <c r="I396" s="209"/>
      <c r="J396" s="210">
        <f>ROUND(I396*H396,2)</f>
        <v>0</v>
      </c>
      <c r="K396" s="206" t="s">
        <v>124</v>
      </c>
      <c r="L396" s="44"/>
      <c r="M396" s="211" t="s">
        <v>19</v>
      </c>
      <c r="N396" s="212" t="s">
        <v>43</v>
      </c>
      <c r="O396" s="84"/>
      <c r="P396" s="213">
        <f>O396*H396</f>
        <v>0</v>
      </c>
      <c r="Q396" s="213">
        <v>0</v>
      </c>
      <c r="R396" s="213">
        <f>Q396*H396</f>
        <v>0</v>
      </c>
      <c r="S396" s="213">
        <v>0</v>
      </c>
      <c r="T396" s="21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5" t="s">
        <v>125</v>
      </c>
      <c r="AT396" s="215" t="s">
        <v>120</v>
      </c>
      <c r="AU396" s="215" t="s">
        <v>82</v>
      </c>
      <c r="AY396" s="17" t="s">
        <v>118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7" t="s">
        <v>80</v>
      </c>
      <c r="BK396" s="216">
        <f>ROUND(I396*H396,2)</f>
        <v>0</v>
      </c>
      <c r="BL396" s="17" t="s">
        <v>125</v>
      </c>
      <c r="BM396" s="215" t="s">
        <v>946</v>
      </c>
    </row>
    <row r="397" s="2" customFormat="1">
      <c r="A397" s="38"/>
      <c r="B397" s="39"/>
      <c r="C397" s="40"/>
      <c r="D397" s="217" t="s">
        <v>127</v>
      </c>
      <c r="E397" s="40"/>
      <c r="F397" s="218" t="s">
        <v>947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127</v>
      </c>
      <c r="AU397" s="17" t="s">
        <v>82</v>
      </c>
    </row>
    <row r="398" s="2" customFormat="1">
      <c r="A398" s="38"/>
      <c r="B398" s="39"/>
      <c r="C398" s="40"/>
      <c r="D398" s="222" t="s">
        <v>129</v>
      </c>
      <c r="E398" s="40"/>
      <c r="F398" s="223" t="s">
        <v>948</v>
      </c>
      <c r="G398" s="40"/>
      <c r="H398" s="40"/>
      <c r="I398" s="219"/>
      <c r="J398" s="40"/>
      <c r="K398" s="40"/>
      <c r="L398" s="44"/>
      <c r="M398" s="220"/>
      <c r="N398" s="221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129</v>
      </c>
      <c r="AU398" s="17" t="s">
        <v>82</v>
      </c>
    </row>
    <row r="399" s="13" customFormat="1">
      <c r="A399" s="13"/>
      <c r="B399" s="224"/>
      <c r="C399" s="225"/>
      <c r="D399" s="217" t="s">
        <v>210</v>
      </c>
      <c r="E399" s="226" t="s">
        <v>19</v>
      </c>
      <c r="F399" s="227" t="s">
        <v>949</v>
      </c>
      <c r="G399" s="225"/>
      <c r="H399" s="228">
        <v>174.636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210</v>
      </c>
      <c r="AU399" s="234" t="s">
        <v>82</v>
      </c>
      <c r="AV399" s="13" t="s">
        <v>82</v>
      </c>
      <c r="AW399" s="13" t="s">
        <v>33</v>
      </c>
      <c r="AX399" s="13" t="s">
        <v>80</v>
      </c>
      <c r="AY399" s="234" t="s">
        <v>118</v>
      </c>
    </row>
    <row r="400" s="2" customFormat="1" ht="21.75" customHeight="1">
      <c r="A400" s="38"/>
      <c r="B400" s="39"/>
      <c r="C400" s="204" t="s">
        <v>950</v>
      </c>
      <c r="D400" s="204" t="s">
        <v>120</v>
      </c>
      <c r="E400" s="205" t="s">
        <v>951</v>
      </c>
      <c r="F400" s="206" t="s">
        <v>952</v>
      </c>
      <c r="G400" s="207" t="s">
        <v>352</v>
      </c>
      <c r="H400" s="208">
        <v>2444.904</v>
      </c>
      <c r="I400" s="209"/>
      <c r="J400" s="210">
        <f>ROUND(I400*H400,2)</f>
        <v>0</v>
      </c>
      <c r="K400" s="206" t="s">
        <v>124</v>
      </c>
      <c r="L400" s="44"/>
      <c r="M400" s="211" t="s">
        <v>19</v>
      </c>
      <c r="N400" s="212" t="s">
        <v>43</v>
      </c>
      <c r="O400" s="84"/>
      <c r="P400" s="213">
        <f>O400*H400</f>
        <v>0</v>
      </c>
      <c r="Q400" s="213">
        <v>0</v>
      </c>
      <c r="R400" s="213">
        <f>Q400*H400</f>
        <v>0</v>
      </c>
      <c r="S400" s="213">
        <v>0</v>
      </c>
      <c r="T400" s="21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5" t="s">
        <v>125</v>
      </c>
      <c r="AT400" s="215" t="s">
        <v>120</v>
      </c>
      <c r="AU400" s="215" t="s">
        <v>82</v>
      </c>
      <c r="AY400" s="17" t="s">
        <v>118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7" t="s">
        <v>80</v>
      </c>
      <c r="BK400" s="216">
        <f>ROUND(I400*H400,2)</f>
        <v>0</v>
      </c>
      <c r="BL400" s="17" t="s">
        <v>125</v>
      </c>
      <c r="BM400" s="215" t="s">
        <v>953</v>
      </c>
    </row>
    <row r="401" s="2" customFormat="1">
      <c r="A401" s="38"/>
      <c r="B401" s="39"/>
      <c r="C401" s="40"/>
      <c r="D401" s="217" t="s">
        <v>127</v>
      </c>
      <c r="E401" s="40"/>
      <c r="F401" s="218" t="s">
        <v>954</v>
      </c>
      <c r="G401" s="40"/>
      <c r="H401" s="40"/>
      <c r="I401" s="219"/>
      <c r="J401" s="40"/>
      <c r="K401" s="40"/>
      <c r="L401" s="44"/>
      <c r="M401" s="220"/>
      <c r="N401" s="221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127</v>
      </c>
      <c r="AU401" s="17" t="s">
        <v>82</v>
      </c>
    </row>
    <row r="402" s="2" customFormat="1">
      <c r="A402" s="38"/>
      <c r="B402" s="39"/>
      <c r="C402" s="40"/>
      <c r="D402" s="222" t="s">
        <v>129</v>
      </c>
      <c r="E402" s="40"/>
      <c r="F402" s="223" t="s">
        <v>955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129</v>
      </c>
      <c r="AU402" s="17" t="s">
        <v>82</v>
      </c>
    </row>
    <row r="403" s="13" customFormat="1">
      <c r="A403" s="13"/>
      <c r="B403" s="224"/>
      <c r="C403" s="225"/>
      <c r="D403" s="217" t="s">
        <v>210</v>
      </c>
      <c r="E403" s="226" t="s">
        <v>19</v>
      </c>
      <c r="F403" s="227" t="s">
        <v>956</v>
      </c>
      <c r="G403" s="225"/>
      <c r="H403" s="228">
        <v>2444.904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210</v>
      </c>
      <c r="AU403" s="234" t="s">
        <v>82</v>
      </c>
      <c r="AV403" s="13" t="s">
        <v>82</v>
      </c>
      <c r="AW403" s="13" t="s">
        <v>33</v>
      </c>
      <c r="AX403" s="13" t="s">
        <v>80</v>
      </c>
      <c r="AY403" s="234" t="s">
        <v>118</v>
      </c>
    </row>
    <row r="404" s="2" customFormat="1" ht="16.5" customHeight="1">
      <c r="A404" s="38"/>
      <c r="B404" s="39"/>
      <c r="C404" s="204" t="s">
        <v>957</v>
      </c>
      <c r="D404" s="204" t="s">
        <v>120</v>
      </c>
      <c r="E404" s="205" t="s">
        <v>958</v>
      </c>
      <c r="F404" s="206" t="s">
        <v>959</v>
      </c>
      <c r="G404" s="207" t="s">
        <v>352</v>
      </c>
      <c r="H404" s="208">
        <v>174.636</v>
      </c>
      <c r="I404" s="209"/>
      <c r="J404" s="210">
        <f>ROUND(I404*H404,2)</f>
        <v>0</v>
      </c>
      <c r="K404" s="206" t="s">
        <v>124</v>
      </c>
      <c r="L404" s="44"/>
      <c r="M404" s="211" t="s">
        <v>19</v>
      </c>
      <c r="N404" s="212" t="s">
        <v>43</v>
      </c>
      <c r="O404" s="84"/>
      <c r="P404" s="213">
        <f>O404*H404</f>
        <v>0</v>
      </c>
      <c r="Q404" s="213">
        <v>0</v>
      </c>
      <c r="R404" s="213">
        <f>Q404*H404</f>
        <v>0</v>
      </c>
      <c r="S404" s="213">
        <v>0</v>
      </c>
      <c r="T404" s="21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15" t="s">
        <v>125</v>
      </c>
      <c r="AT404" s="215" t="s">
        <v>120</v>
      </c>
      <c r="AU404" s="215" t="s">
        <v>82</v>
      </c>
      <c r="AY404" s="17" t="s">
        <v>118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7" t="s">
        <v>80</v>
      </c>
      <c r="BK404" s="216">
        <f>ROUND(I404*H404,2)</f>
        <v>0</v>
      </c>
      <c r="BL404" s="17" t="s">
        <v>125</v>
      </c>
      <c r="BM404" s="215" t="s">
        <v>960</v>
      </c>
    </row>
    <row r="405" s="2" customFormat="1">
      <c r="A405" s="38"/>
      <c r="B405" s="39"/>
      <c r="C405" s="40"/>
      <c r="D405" s="217" t="s">
        <v>127</v>
      </c>
      <c r="E405" s="40"/>
      <c r="F405" s="218" t="s">
        <v>961</v>
      </c>
      <c r="G405" s="40"/>
      <c r="H405" s="40"/>
      <c r="I405" s="219"/>
      <c r="J405" s="40"/>
      <c r="K405" s="40"/>
      <c r="L405" s="44"/>
      <c r="M405" s="220"/>
      <c r="N405" s="221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127</v>
      </c>
      <c r="AU405" s="17" t="s">
        <v>82</v>
      </c>
    </row>
    <row r="406" s="2" customFormat="1">
      <c r="A406" s="38"/>
      <c r="B406" s="39"/>
      <c r="C406" s="40"/>
      <c r="D406" s="222" t="s">
        <v>129</v>
      </c>
      <c r="E406" s="40"/>
      <c r="F406" s="223" t="s">
        <v>962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129</v>
      </c>
      <c r="AU406" s="17" t="s">
        <v>82</v>
      </c>
    </row>
    <row r="407" s="13" customFormat="1">
      <c r="A407" s="13"/>
      <c r="B407" s="224"/>
      <c r="C407" s="225"/>
      <c r="D407" s="217" t="s">
        <v>210</v>
      </c>
      <c r="E407" s="226" t="s">
        <v>19</v>
      </c>
      <c r="F407" s="227" t="s">
        <v>963</v>
      </c>
      <c r="G407" s="225"/>
      <c r="H407" s="228">
        <v>174.636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210</v>
      </c>
      <c r="AU407" s="234" t="s">
        <v>82</v>
      </c>
      <c r="AV407" s="13" t="s">
        <v>82</v>
      </c>
      <c r="AW407" s="13" t="s">
        <v>33</v>
      </c>
      <c r="AX407" s="13" t="s">
        <v>80</v>
      </c>
      <c r="AY407" s="234" t="s">
        <v>118</v>
      </c>
    </row>
    <row r="408" s="2" customFormat="1" ht="33" customHeight="1">
      <c r="A408" s="38"/>
      <c r="B408" s="39"/>
      <c r="C408" s="204" t="s">
        <v>964</v>
      </c>
      <c r="D408" s="204" t="s">
        <v>120</v>
      </c>
      <c r="E408" s="205" t="s">
        <v>965</v>
      </c>
      <c r="F408" s="206" t="s">
        <v>966</v>
      </c>
      <c r="G408" s="207" t="s">
        <v>352</v>
      </c>
      <c r="H408" s="208">
        <v>174.636</v>
      </c>
      <c r="I408" s="209"/>
      <c r="J408" s="210">
        <f>ROUND(I408*H408,2)</f>
        <v>0</v>
      </c>
      <c r="K408" s="206" t="s">
        <v>124</v>
      </c>
      <c r="L408" s="44"/>
      <c r="M408" s="211" t="s">
        <v>19</v>
      </c>
      <c r="N408" s="212" t="s">
        <v>43</v>
      </c>
      <c r="O408" s="84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5" t="s">
        <v>125</v>
      </c>
      <c r="AT408" s="215" t="s">
        <v>120</v>
      </c>
      <c r="AU408" s="215" t="s">
        <v>82</v>
      </c>
      <c r="AY408" s="17" t="s">
        <v>118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7" t="s">
        <v>80</v>
      </c>
      <c r="BK408" s="216">
        <f>ROUND(I408*H408,2)</f>
        <v>0</v>
      </c>
      <c r="BL408" s="17" t="s">
        <v>125</v>
      </c>
      <c r="BM408" s="215" t="s">
        <v>967</v>
      </c>
    </row>
    <row r="409" s="2" customFormat="1">
      <c r="A409" s="38"/>
      <c r="B409" s="39"/>
      <c r="C409" s="40"/>
      <c r="D409" s="217" t="s">
        <v>127</v>
      </c>
      <c r="E409" s="40"/>
      <c r="F409" s="218" t="s">
        <v>968</v>
      </c>
      <c r="G409" s="40"/>
      <c r="H409" s="40"/>
      <c r="I409" s="219"/>
      <c r="J409" s="40"/>
      <c r="K409" s="40"/>
      <c r="L409" s="44"/>
      <c r="M409" s="220"/>
      <c r="N409" s="221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127</v>
      </c>
      <c r="AU409" s="17" t="s">
        <v>82</v>
      </c>
    </row>
    <row r="410" s="2" customFormat="1">
      <c r="A410" s="38"/>
      <c r="B410" s="39"/>
      <c r="C410" s="40"/>
      <c r="D410" s="222" t="s">
        <v>129</v>
      </c>
      <c r="E410" s="40"/>
      <c r="F410" s="223" t="s">
        <v>969</v>
      </c>
      <c r="G410" s="40"/>
      <c r="H410" s="40"/>
      <c r="I410" s="219"/>
      <c r="J410" s="40"/>
      <c r="K410" s="40"/>
      <c r="L410" s="44"/>
      <c r="M410" s="220"/>
      <c r="N410" s="22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129</v>
      </c>
      <c r="AU410" s="17" t="s">
        <v>82</v>
      </c>
    </row>
    <row r="411" s="13" customFormat="1">
      <c r="A411" s="13"/>
      <c r="B411" s="224"/>
      <c r="C411" s="225"/>
      <c r="D411" s="217" t="s">
        <v>210</v>
      </c>
      <c r="E411" s="226" t="s">
        <v>19</v>
      </c>
      <c r="F411" s="227" t="s">
        <v>970</v>
      </c>
      <c r="G411" s="225"/>
      <c r="H411" s="228">
        <v>174.636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210</v>
      </c>
      <c r="AU411" s="234" t="s">
        <v>82</v>
      </c>
      <c r="AV411" s="13" t="s">
        <v>82</v>
      </c>
      <c r="AW411" s="13" t="s">
        <v>33</v>
      </c>
      <c r="AX411" s="13" t="s">
        <v>80</v>
      </c>
      <c r="AY411" s="234" t="s">
        <v>118</v>
      </c>
    </row>
    <row r="412" s="2" customFormat="1" ht="24.15" customHeight="1">
      <c r="A412" s="38"/>
      <c r="B412" s="39"/>
      <c r="C412" s="204" t="s">
        <v>971</v>
      </c>
      <c r="D412" s="204" t="s">
        <v>120</v>
      </c>
      <c r="E412" s="205" t="s">
        <v>972</v>
      </c>
      <c r="F412" s="206" t="s">
        <v>973</v>
      </c>
      <c r="G412" s="207" t="s">
        <v>352</v>
      </c>
      <c r="H412" s="208">
        <v>174.636</v>
      </c>
      <c r="I412" s="209"/>
      <c r="J412" s="210">
        <f>ROUND(I412*H412,2)</f>
        <v>0</v>
      </c>
      <c r="K412" s="206" t="s">
        <v>124</v>
      </c>
      <c r="L412" s="44"/>
      <c r="M412" s="211" t="s">
        <v>19</v>
      </c>
      <c r="N412" s="212" t="s">
        <v>43</v>
      </c>
      <c r="O412" s="84"/>
      <c r="P412" s="213">
        <f>O412*H412</f>
        <v>0</v>
      </c>
      <c r="Q412" s="213">
        <v>0</v>
      </c>
      <c r="R412" s="213">
        <f>Q412*H412</f>
        <v>0</v>
      </c>
      <c r="S412" s="213">
        <v>0</v>
      </c>
      <c r="T412" s="21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5" t="s">
        <v>125</v>
      </c>
      <c r="AT412" s="215" t="s">
        <v>120</v>
      </c>
      <c r="AU412" s="215" t="s">
        <v>82</v>
      </c>
      <c r="AY412" s="17" t="s">
        <v>118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7" t="s">
        <v>80</v>
      </c>
      <c r="BK412" s="216">
        <f>ROUND(I412*H412,2)</f>
        <v>0</v>
      </c>
      <c r="BL412" s="17" t="s">
        <v>125</v>
      </c>
      <c r="BM412" s="215" t="s">
        <v>974</v>
      </c>
    </row>
    <row r="413" s="2" customFormat="1">
      <c r="A413" s="38"/>
      <c r="B413" s="39"/>
      <c r="C413" s="40"/>
      <c r="D413" s="217" t="s">
        <v>127</v>
      </c>
      <c r="E413" s="40"/>
      <c r="F413" s="218" t="s">
        <v>975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127</v>
      </c>
      <c r="AU413" s="17" t="s">
        <v>82</v>
      </c>
    </row>
    <row r="414" s="2" customFormat="1">
      <c r="A414" s="38"/>
      <c r="B414" s="39"/>
      <c r="C414" s="40"/>
      <c r="D414" s="222" t="s">
        <v>129</v>
      </c>
      <c r="E414" s="40"/>
      <c r="F414" s="223" t="s">
        <v>976</v>
      </c>
      <c r="G414" s="40"/>
      <c r="H414" s="40"/>
      <c r="I414" s="219"/>
      <c r="J414" s="40"/>
      <c r="K414" s="40"/>
      <c r="L414" s="44"/>
      <c r="M414" s="220"/>
      <c r="N414" s="221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129</v>
      </c>
      <c r="AU414" s="17" t="s">
        <v>82</v>
      </c>
    </row>
    <row r="415" s="13" customFormat="1">
      <c r="A415" s="13"/>
      <c r="B415" s="224"/>
      <c r="C415" s="225"/>
      <c r="D415" s="217" t="s">
        <v>210</v>
      </c>
      <c r="E415" s="226" t="s">
        <v>19</v>
      </c>
      <c r="F415" s="227" t="s">
        <v>963</v>
      </c>
      <c r="G415" s="225"/>
      <c r="H415" s="228">
        <v>174.636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210</v>
      </c>
      <c r="AU415" s="234" t="s">
        <v>82</v>
      </c>
      <c r="AV415" s="13" t="s">
        <v>82</v>
      </c>
      <c r="AW415" s="13" t="s">
        <v>33</v>
      </c>
      <c r="AX415" s="13" t="s">
        <v>80</v>
      </c>
      <c r="AY415" s="234" t="s">
        <v>118</v>
      </c>
    </row>
    <row r="416" s="12" customFormat="1" ht="22.8" customHeight="1">
      <c r="A416" s="12"/>
      <c r="B416" s="188"/>
      <c r="C416" s="189"/>
      <c r="D416" s="190" t="s">
        <v>71</v>
      </c>
      <c r="E416" s="202" t="s">
        <v>511</v>
      </c>
      <c r="F416" s="202" t="s">
        <v>512</v>
      </c>
      <c r="G416" s="189"/>
      <c r="H416" s="189"/>
      <c r="I416" s="192"/>
      <c r="J416" s="203">
        <f>BK416</f>
        <v>0</v>
      </c>
      <c r="K416" s="189"/>
      <c r="L416" s="194"/>
      <c r="M416" s="195"/>
      <c r="N416" s="196"/>
      <c r="O416" s="196"/>
      <c r="P416" s="197">
        <f>SUM(P417:P425)</f>
        <v>0</v>
      </c>
      <c r="Q416" s="196"/>
      <c r="R416" s="197">
        <f>SUM(R417:R425)</f>
        <v>0</v>
      </c>
      <c r="S416" s="196"/>
      <c r="T416" s="198">
        <f>SUM(T417:T425)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99" t="s">
        <v>80</v>
      </c>
      <c r="AT416" s="200" t="s">
        <v>71</v>
      </c>
      <c r="AU416" s="200" t="s">
        <v>80</v>
      </c>
      <c r="AY416" s="199" t="s">
        <v>118</v>
      </c>
      <c r="BK416" s="201">
        <f>SUM(BK417:BK425)</f>
        <v>0</v>
      </c>
    </row>
    <row r="417" s="2" customFormat="1" ht="24.15" customHeight="1">
      <c r="A417" s="38"/>
      <c r="B417" s="39"/>
      <c r="C417" s="204" t="s">
        <v>977</v>
      </c>
      <c r="D417" s="204" t="s">
        <v>120</v>
      </c>
      <c r="E417" s="205" t="s">
        <v>978</v>
      </c>
      <c r="F417" s="206" t="s">
        <v>979</v>
      </c>
      <c r="G417" s="207" t="s">
        <v>352</v>
      </c>
      <c r="H417" s="208">
        <v>3053.0999999999999</v>
      </c>
      <c r="I417" s="209"/>
      <c r="J417" s="210">
        <f>ROUND(I417*H417,2)</f>
        <v>0</v>
      </c>
      <c r="K417" s="206" t="s">
        <v>124</v>
      </c>
      <c r="L417" s="44"/>
      <c r="M417" s="211" t="s">
        <v>19</v>
      </c>
      <c r="N417" s="212" t="s">
        <v>43</v>
      </c>
      <c r="O417" s="84"/>
      <c r="P417" s="213">
        <f>O417*H417</f>
        <v>0</v>
      </c>
      <c r="Q417" s="213">
        <v>0</v>
      </c>
      <c r="R417" s="213">
        <f>Q417*H417</f>
        <v>0</v>
      </c>
      <c r="S417" s="213">
        <v>0</v>
      </c>
      <c r="T417" s="21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15" t="s">
        <v>125</v>
      </c>
      <c r="AT417" s="215" t="s">
        <v>120</v>
      </c>
      <c r="AU417" s="215" t="s">
        <v>82</v>
      </c>
      <c r="AY417" s="17" t="s">
        <v>118</v>
      </c>
      <c r="BE417" s="216">
        <f>IF(N417="základní",J417,0)</f>
        <v>0</v>
      </c>
      <c r="BF417" s="216">
        <f>IF(N417="snížená",J417,0)</f>
        <v>0</v>
      </c>
      <c r="BG417" s="216">
        <f>IF(N417="zákl. přenesená",J417,0)</f>
        <v>0</v>
      </c>
      <c r="BH417" s="216">
        <f>IF(N417="sníž. přenesená",J417,0)</f>
        <v>0</v>
      </c>
      <c r="BI417" s="216">
        <f>IF(N417="nulová",J417,0)</f>
        <v>0</v>
      </c>
      <c r="BJ417" s="17" t="s">
        <v>80</v>
      </c>
      <c r="BK417" s="216">
        <f>ROUND(I417*H417,2)</f>
        <v>0</v>
      </c>
      <c r="BL417" s="17" t="s">
        <v>125</v>
      </c>
      <c r="BM417" s="215" t="s">
        <v>980</v>
      </c>
    </row>
    <row r="418" s="2" customFormat="1">
      <c r="A418" s="38"/>
      <c r="B418" s="39"/>
      <c r="C418" s="40"/>
      <c r="D418" s="217" t="s">
        <v>127</v>
      </c>
      <c r="E418" s="40"/>
      <c r="F418" s="218" t="s">
        <v>981</v>
      </c>
      <c r="G418" s="40"/>
      <c r="H418" s="40"/>
      <c r="I418" s="219"/>
      <c r="J418" s="40"/>
      <c r="K418" s="40"/>
      <c r="L418" s="44"/>
      <c r="M418" s="220"/>
      <c r="N418" s="221"/>
      <c r="O418" s="84"/>
      <c r="P418" s="84"/>
      <c r="Q418" s="84"/>
      <c r="R418" s="84"/>
      <c r="S418" s="84"/>
      <c r="T418" s="85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127</v>
      </c>
      <c r="AU418" s="17" t="s">
        <v>82</v>
      </c>
    </row>
    <row r="419" s="2" customFormat="1">
      <c r="A419" s="38"/>
      <c r="B419" s="39"/>
      <c r="C419" s="40"/>
      <c r="D419" s="222" t="s">
        <v>129</v>
      </c>
      <c r="E419" s="40"/>
      <c r="F419" s="223" t="s">
        <v>982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129</v>
      </c>
      <c r="AU419" s="17" t="s">
        <v>82</v>
      </c>
    </row>
    <row r="420" s="13" customFormat="1">
      <c r="A420" s="13"/>
      <c r="B420" s="224"/>
      <c r="C420" s="225"/>
      <c r="D420" s="217" t="s">
        <v>210</v>
      </c>
      <c r="E420" s="226" t="s">
        <v>19</v>
      </c>
      <c r="F420" s="227" t="s">
        <v>983</v>
      </c>
      <c r="G420" s="225"/>
      <c r="H420" s="228">
        <v>943.10000000000002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210</v>
      </c>
      <c r="AU420" s="234" t="s">
        <v>82</v>
      </c>
      <c r="AV420" s="13" t="s">
        <v>82</v>
      </c>
      <c r="AW420" s="13" t="s">
        <v>33</v>
      </c>
      <c r="AX420" s="13" t="s">
        <v>72</v>
      </c>
      <c r="AY420" s="234" t="s">
        <v>118</v>
      </c>
    </row>
    <row r="421" s="13" customFormat="1">
      <c r="A421" s="13"/>
      <c r="B421" s="224"/>
      <c r="C421" s="225"/>
      <c r="D421" s="217" t="s">
        <v>210</v>
      </c>
      <c r="E421" s="226" t="s">
        <v>19</v>
      </c>
      <c r="F421" s="227" t="s">
        <v>984</v>
      </c>
      <c r="G421" s="225"/>
      <c r="H421" s="228">
        <v>2110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210</v>
      </c>
      <c r="AU421" s="234" t="s">
        <v>82</v>
      </c>
      <c r="AV421" s="13" t="s">
        <v>82</v>
      </c>
      <c r="AW421" s="13" t="s">
        <v>33</v>
      </c>
      <c r="AX421" s="13" t="s">
        <v>72</v>
      </c>
      <c r="AY421" s="234" t="s">
        <v>118</v>
      </c>
    </row>
    <row r="422" s="14" customFormat="1">
      <c r="A422" s="14"/>
      <c r="B422" s="250"/>
      <c r="C422" s="251"/>
      <c r="D422" s="217" t="s">
        <v>210</v>
      </c>
      <c r="E422" s="252" t="s">
        <v>19</v>
      </c>
      <c r="F422" s="253" t="s">
        <v>769</v>
      </c>
      <c r="G422" s="251"/>
      <c r="H422" s="254">
        <v>3053.0999999999999</v>
      </c>
      <c r="I422" s="255"/>
      <c r="J422" s="251"/>
      <c r="K422" s="251"/>
      <c r="L422" s="256"/>
      <c r="M422" s="257"/>
      <c r="N422" s="258"/>
      <c r="O422" s="258"/>
      <c r="P422" s="258"/>
      <c r="Q422" s="258"/>
      <c r="R422" s="258"/>
      <c r="S422" s="258"/>
      <c r="T422" s="25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0" t="s">
        <v>210</v>
      </c>
      <c r="AU422" s="260" t="s">
        <v>82</v>
      </c>
      <c r="AV422" s="14" t="s">
        <v>125</v>
      </c>
      <c r="AW422" s="14" t="s">
        <v>33</v>
      </c>
      <c r="AX422" s="14" t="s">
        <v>80</v>
      </c>
      <c r="AY422" s="260" t="s">
        <v>118</v>
      </c>
    </row>
    <row r="423" s="2" customFormat="1" ht="16.5" customHeight="1">
      <c r="A423" s="38"/>
      <c r="B423" s="39"/>
      <c r="C423" s="204" t="s">
        <v>985</v>
      </c>
      <c r="D423" s="204" t="s">
        <v>120</v>
      </c>
      <c r="E423" s="205" t="s">
        <v>514</v>
      </c>
      <c r="F423" s="206" t="s">
        <v>515</v>
      </c>
      <c r="G423" s="207" t="s">
        <v>352</v>
      </c>
      <c r="H423" s="208">
        <v>5713.5429999999997</v>
      </c>
      <c r="I423" s="209"/>
      <c r="J423" s="210">
        <f>ROUND(I423*H423,2)</f>
        <v>0</v>
      </c>
      <c r="K423" s="206" t="s">
        <v>124</v>
      </c>
      <c r="L423" s="44"/>
      <c r="M423" s="211" t="s">
        <v>19</v>
      </c>
      <c r="N423" s="212" t="s">
        <v>43</v>
      </c>
      <c r="O423" s="84"/>
      <c r="P423" s="213">
        <f>O423*H423</f>
        <v>0</v>
      </c>
      <c r="Q423" s="213">
        <v>0</v>
      </c>
      <c r="R423" s="213">
        <f>Q423*H423</f>
        <v>0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125</v>
      </c>
      <c r="AT423" s="215" t="s">
        <v>120</v>
      </c>
      <c r="AU423" s="215" t="s">
        <v>82</v>
      </c>
      <c r="AY423" s="17" t="s">
        <v>118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80</v>
      </c>
      <c r="BK423" s="216">
        <f>ROUND(I423*H423,2)</f>
        <v>0</v>
      </c>
      <c r="BL423" s="17" t="s">
        <v>125</v>
      </c>
      <c r="BM423" s="215" t="s">
        <v>986</v>
      </c>
    </row>
    <row r="424" s="2" customFormat="1">
      <c r="A424" s="38"/>
      <c r="B424" s="39"/>
      <c r="C424" s="40"/>
      <c r="D424" s="217" t="s">
        <v>127</v>
      </c>
      <c r="E424" s="40"/>
      <c r="F424" s="218" t="s">
        <v>517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127</v>
      </c>
      <c r="AU424" s="17" t="s">
        <v>82</v>
      </c>
    </row>
    <row r="425" s="2" customFormat="1">
      <c r="A425" s="38"/>
      <c r="B425" s="39"/>
      <c r="C425" s="40"/>
      <c r="D425" s="222" t="s">
        <v>129</v>
      </c>
      <c r="E425" s="40"/>
      <c r="F425" s="223" t="s">
        <v>518</v>
      </c>
      <c r="G425" s="40"/>
      <c r="H425" s="40"/>
      <c r="I425" s="219"/>
      <c r="J425" s="40"/>
      <c r="K425" s="40"/>
      <c r="L425" s="44"/>
      <c r="M425" s="246"/>
      <c r="N425" s="247"/>
      <c r="O425" s="248"/>
      <c r="P425" s="248"/>
      <c r="Q425" s="248"/>
      <c r="R425" s="248"/>
      <c r="S425" s="248"/>
      <c r="T425" s="249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129</v>
      </c>
      <c r="AU425" s="17" t="s">
        <v>82</v>
      </c>
    </row>
    <row r="426" s="2" customFormat="1" ht="6.96" customHeight="1">
      <c r="A426" s="38"/>
      <c r="B426" s="59"/>
      <c r="C426" s="60"/>
      <c r="D426" s="60"/>
      <c r="E426" s="60"/>
      <c r="F426" s="60"/>
      <c r="G426" s="60"/>
      <c r="H426" s="60"/>
      <c r="I426" s="60"/>
      <c r="J426" s="60"/>
      <c r="K426" s="60"/>
      <c r="L426" s="44"/>
      <c r="M426" s="38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</row>
  </sheetData>
  <sheetProtection sheet="1" autoFilter="0" formatColumns="0" formatRows="0" objects="1" scenarios="1" spinCount="100000" saltValue="yEXq5aO/KfJ6wkiGWlNyKeGwj7hup0+WZIOkZxO0eDiSgLl+0XExKFB4EdAsXxbIPsw9YFhFzCUVIz3Q96yebA==" hashValue="kgeKu3Lh6H7gEX1RGTAK24ZFIm21sCqQ3KymlANqlCRxIJCFj9Mt2F7sNF1P2ZpskP2njzLHMQewP/S8CxN0DA==" algorithmName="SHA-512" password="CC35"/>
  <autoFilter ref="C89:K42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2151351"/>
    <hyperlink ref="F98" r:id="rId2" display="https://podminky.urs.cz/item/CS_URS_2021_02/112151352"/>
    <hyperlink ref="F101" r:id="rId3" display="https://podminky.urs.cz/item/CS_URS_2021_02/112151354"/>
    <hyperlink ref="F104" r:id="rId4" display="https://podminky.urs.cz/item/CS_URS_2021_02/112151356"/>
    <hyperlink ref="F107" r:id="rId5" display="https://podminky.urs.cz/item/CS_URS_2021_02/112151360"/>
    <hyperlink ref="F110" r:id="rId6" display="https://podminky.urs.cz/item/CS_URS_2021_02/112155215"/>
    <hyperlink ref="F113" r:id="rId7" display="https://podminky.urs.cz/item/CS_URS_2021_02/112251101"/>
    <hyperlink ref="F116" r:id="rId8" display="https://podminky.urs.cz/item/CS_URS_2021_02/112251102"/>
    <hyperlink ref="F119" r:id="rId9" display="https://podminky.urs.cz/item/CS_URS_2021_02/112251103"/>
    <hyperlink ref="F122" r:id="rId10" display="https://podminky.urs.cz/item/CS_URS_2021_02/112251105"/>
    <hyperlink ref="F125" r:id="rId11" display="https://podminky.urs.cz/item/CS_URS_2021_02/113106123"/>
    <hyperlink ref="F128" r:id="rId12" display="https://podminky.urs.cz/item/CS_URS_2021_02/113107311"/>
    <hyperlink ref="F131" r:id="rId13" display="https://podminky.urs.cz/item/CS_URS_2021_02/114203202"/>
    <hyperlink ref="F135" r:id="rId14" display="https://podminky.urs.cz/item/CS_URS_2021_02/115101201"/>
    <hyperlink ref="F139" r:id="rId15" display="https://podminky.urs.cz/item/CS_URS_2021_02/115101301"/>
    <hyperlink ref="F142" r:id="rId16" display="https://podminky.urs.cz/item/CS_URS_2021_02/122111101"/>
    <hyperlink ref="F146" r:id="rId17" display="https://podminky.urs.cz/item/CS_URS_2021_02/124253101"/>
    <hyperlink ref="F149" r:id="rId18" display="https://podminky.urs.cz/item/CS_URS_2021_02/151101102"/>
    <hyperlink ref="F153" r:id="rId19" display="https://podminky.urs.cz/item/CS_URS_2021_02/151101112"/>
    <hyperlink ref="F157" r:id="rId20" display="https://podminky.urs.cz/item/CS_URS_2021_02/151101401"/>
    <hyperlink ref="F161" r:id="rId21" display="https://podminky.urs.cz/item/CS_URS_2021_02/151101411"/>
    <hyperlink ref="F165" r:id="rId22" display="https://podminky.urs.cz/item/CS_URS_2021_02/162201401"/>
    <hyperlink ref="F168" r:id="rId23" display="https://podminky.urs.cz/item/CS_URS_2021_02/162201402"/>
    <hyperlink ref="F171" r:id="rId24" display="https://podminky.urs.cz/item/CS_URS_2021_02/162201403"/>
    <hyperlink ref="F174" r:id="rId25" display="https://podminky.urs.cz/item/CS_URS_2021_02/162201411"/>
    <hyperlink ref="F177" r:id="rId26" display="https://podminky.urs.cz/item/CS_URS_2021_02/162201412"/>
    <hyperlink ref="F180" r:id="rId27" display="https://podminky.urs.cz/item/CS_URS_2021_02/162201413"/>
    <hyperlink ref="F183" r:id="rId28" display="https://podminky.urs.cz/item/CS_URS_2021_02/162201421"/>
    <hyperlink ref="F186" r:id="rId29" display="https://podminky.urs.cz/item/CS_URS_2021_02/162201422"/>
    <hyperlink ref="F189" r:id="rId30" display="https://podminky.urs.cz/item/CS_URS_2021_02/162201423"/>
    <hyperlink ref="F192" r:id="rId31" display="https://podminky.urs.cz/item/CS_URS_2021_02/162201500"/>
    <hyperlink ref="F195" r:id="rId32" display="https://podminky.urs.cz/item/CS_URS_2021_02/162201510"/>
    <hyperlink ref="F198" r:id="rId33" display="https://podminky.urs.cz/item/CS_URS_2021_02/162201520"/>
    <hyperlink ref="F201" r:id="rId34" display="https://podminky.urs.cz/item/CS_URS_2021_02/162751117"/>
    <hyperlink ref="F204" r:id="rId35" display="https://podminky.urs.cz/item/CS_URS_2021_02/162751119"/>
    <hyperlink ref="F208" r:id="rId36" display="https://podminky.urs.cz/item/CS_URS_2021_02/171111103"/>
    <hyperlink ref="F211" r:id="rId37" display="https://podminky.urs.cz/item/CS_URS_2021_02/171153101"/>
    <hyperlink ref="F215" r:id="rId38" display="https://podminky.urs.cz/item/CS_URS_2021_02/171201221"/>
    <hyperlink ref="F219" r:id="rId39" display="https://podminky.urs.cz/item/CS_URS_2021_02/174151101"/>
    <hyperlink ref="F223" r:id="rId40" display="https://podminky.urs.cz/item/CS_URS_2021_02/181111131"/>
    <hyperlink ref="F227" r:id="rId41" display="https://podminky.urs.cz/item/CS_URS_2021_02/31197003"/>
    <hyperlink ref="F231" r:id="rId42" display="https://podminky.urs.cz/item/CS_URS_2021_02/31111005"/>
    <hyperlink ref="F234" r:id="rId43" display="https://podminky.urs.cz/item/CS_URS_2021_02/59055250"/>
    <hyperlink ref="F237" r:id="rId44" display="https://podminky.urs.cz/item/CS_URS_2021_02/54879002"/>
    <hyperlink ref="F243" r:id="rId45" display="https://podminky.urs.cz/item/CS_URS_2021_02/211531111"/>
    <hyperlink ref="F247" r:id="rId46" display="https://podminky.urs.cz/item/CS_URS_2021_02/212751104"/>
    <hyperlink ref="F251" r:id="rId47" display="https://podminky.urs.cz/item/CS_URS_2021_02/271532212"/>
    <hyperlink ref="F255" r:id="rId48" display="https://podminky.urs.cz/item/CS_URS_2021_02/273321611"/>
    <hyperlink ref="F259" r:id="rId49" display="https://podminky.urs.cz/item/CS_URS_2021_02/273351121"/>
    <hyperlink ref="F263" r:id="rId50" display="https://podminky.urs.cz/item/CS_URS_2021_02/273351122"/>
    <hyperlink ref="F267" r:id="rId51" display="https://podminky.urs.cz/item/CS_URS_2021_02/273362021"/>
    <hyperlink ref="F272" r:id="rId52" display="https://podminky.urs.cz/item/CS_URS_2021_02/311321611"/>
    <hyperlink ref="F275" r:id="rId53" display="https://podminky.urs.cz/item/CS_URS_2021_02/311351121"/>
    <hyperlink ref="F278" r:id="rId54" display="https://podminky.urs.cz/item/CS_URS_2021_02/311351122"/>
    <hyperlink ref="F281" r:id="rId55" display="https://podminky.urs.cz/item/CS_URS_2021_02/311361221"/>
    <hyperlink ref="F284" r:id="rId56" display="https://podminky.urs.cz/item/CS_URS_2021_02/311361821"/>
    <hyperlink ref="F287" r:id="rId57" display="https://podminky.urs.cz/item/CS_URS_2021_02/321213234"/>
    <hyperlink ref="F295" r:id="rId58" display="https://podminky.urs.cz/item/CS_URS_2021_02/345321414"/>
    <hyperlink ref="F298" r:id="rId59" display="https://podminky.urs.cz/item/CS_URS_2021_02/345351005"/>
    <hyperlink ref="F301" r:id="rId60" display="https://podminky.urs.cz/item/CS_URS_2021_02/345351006"/>
    <hyperlink ref="F304" r:id="rId61" display="https://podminky.urs.cz/item/CS_URS_2021_02/345362021"/>
    <hyperlink ref="F307" r:id="rId62" display="https://podminky.urs.cz/item/CS_URS_2021_02/R321213234"/>
    <hyperlink ref="F315" r:id="rId63" display="https://podminky.urs.cz/item/CS_URS_2021_02/463451112"/>
    <hyperlink ref="F318" r:id="rId64" display="https://podminky.urs.cz/item/CS_URS_2021_02/465210122"/>
    <hyperlink ref="F322" r:id="rId65" display="https://podminky.urs.cz/item/CS_URS_2021_02/465511317"/>
    <hyperlink ref="F325" r:id="rId66" display="https://podminky.urs.cz/item/CS_URS_2021_02/465512317"/>
    <hyperlink ref="F335" r:id="rId67" display="https://podminky.urs.cz/item/CS_URS_2021_02/564861111"/>
    <hyperlink ref="F338" r:id="rId68" display="https://podminky.urs.cz/item/CS_URS_2021_02/565165121"/>
    <hyperlink ref="F341" r:id="rId69" display="https://podminky.urs.cz/item/CS_URS_2021_02/573111115"/>
    <hyperlink ref="F344" r:id="rId70" display="https://podminky.urs.cz/item/CS_URS_2021_02/573231111"/>
    <hyperlink ref="F347" r:id="rId71" display="https://podminky.urs.cz/item/CS_URS_2021_02/577134121"/>
    <hyperlink ref="F350" r:id="rId72" display="https://podminky.urs.cz/item/CS_URS_2021_02/596211110"/>
    <hyperlink ref="F354" r:id="rId73" display="https://podminky.urs.cz/item/CS_URS_2021_02/628635512"/>
    <hyperlink ref="F359" r:id="rId74" display="https://podminky.urs.cz/item/CS_URS_2021_02/871264301"/>
    <hyperlink ref="F362" r:id="rId75" display="https://podminky.urs.cz/item/CS_URS_2021_02/871353121"/>
    <hyperlink ref="F365" r:id="rId76" display="https://podminky.urs.cz/item/CS_URS_2021_02/28611136"/>
    <hyperlink ref="F369" r:id="rId77" display="https://podminky.urs.cz/item/CS_URS_2021_02/877315261"/>
    <hyperlink ref="F372" r:id="rId78" display="https://podminky.urs.cz/item/CS_URS_2021_02/56231166"/>
    <hyperlink ref="F375" r:id="rId79" display="https://podminky.urs.cz/item/CS_URS_2021_02/721269124"/>
    <hyperlink ref="F386" r:id="rId80" display="https://podminky.urs.cz/item/CS_URS_2021_02/938903113"/>
    <hyperlink ref="F390" r:id="rId81" display="https://podminky.urs.cz/item/CS_URS_2021_02/966021112"/>
    <hyperlink ref="F394" r:id="rId82" display="https://podminky.urs.cz/item/CS_URS_2021_02/953961212"/>
    <hyperlink ref="F398" r:id="rId83" display="https://podminky.urs.cz/item/CS_URS_2021_02/997002511"/>
    <hyperlink ref="F402" r:id="rId84" display="https://podminky.urs.cz/item/CS_URS_2021_02/997002519"/>
    <hyperlink ref="F406" r:id="rId85" display="https://podminky.urs.cz/item/CS_URS_2021_02/997002611"/>
    <hyperlink ref="F410" r:id="rId86" display="https://podminky.urs.cz/item/CS_URS_2021_02/997013601"/>
    <hyperlink ref="F414" r:id="rId87" display="https://podminky.urs.cz/item/CS_URS_2021_02/997221131"/>
    <hyperlink ref="F419" r:id="rId88" display="https://podminky.urs.cz/item/CS_URS_2021_02/998322091"/>
    <hyperlink ref="F425" r:id="rId89" display="https://podminky.urs.cz/item/CS_URS_2021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Svratka, km 164,038 - 166,580 - PBPPO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ROUND((SUM(BE87:BE151)),  2)</f>
        <v>0</v>
      </c>
      <c r="G33" s="38"/>
      <c r="H33" s="38"/>
      <c r="I33" s="148">
        <v>0.20999999999999999</v>
      </c>
      <c r="J33" s="147">
        <f>ROUND(((SUM(BE87:BE151))*I33),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ROUND((SUM(BF87:BF151)),  2)</f>
        <v>0</v>
      </c>
      <c r="G34" s="38"/>
      <c r="H34" s="38"/>
      <c r="I34" s="148">
        <v>0.14999999999999999</v>
      </c>
      <c r="J34" s="147">
        <f>ROUND(((SUM(BF87:BF151))*I34),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ROUND((SUM(BG87:BG151)),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ROUND((SUM(BH87:BH151)),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ROUND((SUM(BI87:BI151)),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Svratka, km 164,038 - 166,580 - PBPPO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3083-19/3 - Přístup na staveniště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Svratka</v>
      </c>
      <c r="G52" s="40"/>
      <c r="H52" s="40"/>
      <c r="I52" s="32" t="s">
        <v>23</v>
      </c>
      <c r="J52" s="72" t="str">
        <f>IF(J12="","",J12)</f>
        <v>18. 2. 2021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Povodí Moravy, s.p., Dřevařská 11, 602 00 Brno</v>
      </c>
      <c r="G54" s="40"/>
      <c r="H54" s="40"/>
      <c r="I54" s="32" t="s">
        <v>31</v>
      </c>
      <c r="J54" s="36" t="str">
        <f>E21</f>
        <v>AGROPROJEKT PSO,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54.4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PSO, s.r.o., Slavíčkova 840/1b, 638 00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99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100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520</v>
      </c>
      <c r="E62" s="174"/>
      <c r="F62" s="174"/>
      <c r="G62" s="174"/>
      <c r="H62" s="174"/>
      <c r="I62" s="174"/>
      <c r="J62" s="175">
        <f>J113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522</v>
      </c>
      <c r="E63" s="174"/>
      <c r="F63" s="174"/>
      <c r="G63" s="174"/>
      <c r="H63" s="174"/>
      <c r="I63" s="174"/>
      <c r="J63" s="175">
        <f>J117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525</v>
      </c>
      <c r="E64" s="174"/>
      <c r="F64" s="174"/>
      <c r="G64" s="174"/>
      <c r="H64" s="174"/>
      <c r="I64" s="174"/>
      <c r="J64" s="175">
        <f>J130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102</v>
      </c>
      <c r="E65" s="174"/>
      <c r="F65" s="174"/>
      <c r="G65" s="174"/>
      <c r="H65" s="174"/>
      <c r="I65" s="174"/>
      <c r="J65" s="175">
        <f>J143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988</v>
      </c>
      <c r="E66" s="168"/>
      <c r="F66" s="168"/>
      <c r="G66" s="168"/>
      <c r="H66" s="168"/>
      <c r="I66" s="168"/>
      <c r="J66" s="169">
        <f>J147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989</v>
      </c>
      <c r="E67" s="174"/>
      <c r="F67" s="174"/>
      <c r="G67" s="174"/>
      <c r="H67" s="174"/>
      <c r="I67" s="174"/>
      <c r="J67" s="175">
        <f>J148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Svratka, km 164,038 - 166,580 - PBPPO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93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3083-19/3 - Přístup na staveniště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Svratka</v>
      </c>
      <c r="G81" s="40"/>
      <c r="H81" s="40"/>
      <c r="I81" s="32" t="s">
        <v>23</v>
      </c>
      <c r="J81" s="72" t="str">
        <f>IF(J12="","",J12)</f>
        <v>18. 2. 2021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Povodí Moravy, s.p., Dřevařská 11, 602 00 Brno</v>
      </c>
      <c r="G83" s="40"/>
      <c r="H83" s="40"/>
      <c r="I83" s="32" t="s">
        <v>31</v>
      </c>
      <c r="J83" s="36" t="str">
        <f>E21</f>
        <v>AGROPROJEKT PSO, s.r.o.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54.4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>AGROPROJEKT PSO, s.r.o., Slavíčkova 840/1b, 638 00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104</v>
      </c>
      <c r="D86" s="180" t="s">
        <v>57</v>
      </c>
      <c r="E86" s="180" t="s">
        <v>53</v>
      </c>
      <c r="F86" s="180" t="s">
        <v>54</v>
      </c>
      <c r="G86" s="180" t="s">
        <v>105</v>
      </c>
      <c r="H86" s="180" t="s">
        <v>106</v>
      </c>
      <c r="I86" s="180" t="s">
        <v>107</v>
      </c>
      <c r="J86" s="180" t="s">
        <v>97</v>
      </c>
      <c r="K86" s="181" t="s">
        <v>108</v>
      </c>
      <c r="L86" s="182"/>
      <c r="M86" s="92" t="s">
        <v>19</v>
      </c>
      <c r="N86" s="93" t="s">
        <v>42</v>
      </c>
      <c r="O86" s="93" t="s">
        <v>109</v>
      </c>
      <c r="P86" s="93" t="s">
        <v>110</v>
      </c>
      <c r="Q86" s="93" t="s">
        <v>111</v>
      </c>
      <c r="R86" s="93" t="s">
        <v>112</v>
      </c>
      <c r="S86" s="93" t="s">
        <v>113</v>
      </c>
      <c r="T86" s="94" t="s">
        <v>114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115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P88+P147</f>
        <v>0</v>
      </c>
      <c r="Q87" s="96"/>
      <c r="R87" s="185">
        <f>R88+R147</f>
        <v>1764.5306000000001</v>
      </c>
      <c r="S87" s="96"/>
      <c r="T87" s="186">
        <f>T88+T147</f>
        <v>2912.3000000000002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98</v>
      </c>
      <c r="BK87" s="187">
        <f>BK88+BK147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116</v>
      </c>
      <c r="F88" s="191" t="s">
        <v>117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P89+P113+P117+P130+P143</f>
        <v>0</v>
      </c>
      <c r="Q88" s="196"/>
      <c r="R88" s="197">
        <f>R89+R113+R117+R130+R143</f>
        <v>1764.5306000000001</v>
      </c>
      <c r="S88" s="196"/>
      <c r="T88" s="198">
        <f>T89+T113+T117+T130+T143</f>
        <v>2912.3000000000002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80</v>
      </c>
      <c r="AT88" s="200" t="s">
        <v>71</v>
      </c>
      <c r="AU88" s="200" t="s">
        <v>72</v>
      </c>
      <c r="AY88" s="199" t="s">
        <v>118</v>
      </c>
      <c r="BK88" s="201">
        <f>BK89+BK113+BK117+BK130+BK143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80</v>
      </c>
      <c r="F89" s="202" t="s">
        <v>119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SUM(P90:P112)</f>
        <v>0</v>
      </c>
      <c r="Q89" s="196"/>
      <c r="R89" s="197">
        <f>SUM(R90:R112)</f>
        <v>0.33750000000000002</v>
      </c>
      <c r="S89" s="196"/>
      <c r="T89" s="198">
        <f>SUM(T90:T112)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80</v>
      </c>
      <c r="AT89" s="200" t="s">
        <v>71</v>
      </c>
      <c r="AU89" s="200" t="s">
        <v>80</v>
      </c>
      <c r="AY89" s="199" t="s">
        <v>118</v>
      </c>
      <c r="BK89" s="201">
        <f>SUM(BK90:BK112)</f>
        <v>0</v>
      </c>
    </row>
    <row r="90" s="2" customFormat="1" ht="24.15" customHeight="1">
      <c r="A90" s="38"/>
      <c r="B90" s="39"/>
      <c r="C90" s="204" t="s">
        <v>80</v>
      </c>
      <c r="D90" s="204" t="s">
        <v>120</v>
      </c>
      <c r="E90" s="205" t="s">
        <v>198</v>
      </c>
      <c r="F90" s="206" t="s">
        <v>199</v>
      </c>
      <c r="G90" s="207" t="s">
        <v>123</v>
      </c>
      <c r="H90" s="208">
        <v>8100</v>
      </c>
      <c r="I90" s="209"/>
      <c r="J90" s="210">
        <f>ROUND(I90*H90,2)</f>
        <v>0</v>
      </c>
      <c r="K90" s="206" t="s">
        <v>124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125</v>
      </c>
      <c r="AT90" s="215" t="s">
        <v>120</v>
      </c>
      <c r="AU90" s="215" t="s">
        <v>82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125</v>
      </c>
      <c r="BM90" s="215" t="s">
        <v>990</v>
      </c>
    </row>
    <row r="91" s="2" customFormat="1">
      <c r="A91" s="38"/>
      <c r="B91" s="39"/>
      <c r="C91" s="40"/>
      <c r="D91" s="217" t="s">
        <v>127</v>
      </c>
      <c r="E91" s="40"/>
      <c r="F91" s="218" t="s">
        <v>201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127</v>
      </c>
      <c r="AU91" s="17" t="s">
        <v>82</v>
      </c>
    </row>
    <row r="92" s="2" customFormat="1">
      <c r="A92" s="38"/>
      <c r="B92" s="39"/>
      <c r="C92" s="40"/>
      <c r="D92" s="222" t="s">
        <v>129</v>
      </c>
      <c r="E92" s="40"/>
      <c r="F92" s="223" t="s">
        <v>202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82</v>
      </c>
    </row>
    <row r="93" s="2" customFormat="1" ht="37.8" customHeight="1">
      <c r="A93" s="38"/>
      <c r="B93" s="39"/>
      <c r="C93" s="204" t="s">
        <v>82</v>
      </c>
      <c r="D93" s="204" t="s">
        <v>120</v>
      </c>
      <c r="E93" s="205" t="s">
        <v>358</v>
      </c>
      <c r="F93" s="206" t="s">
        <v>359</v>
      </c>
      <c r="G93" s="207" t="s">
        <v>123</v>
      </c>
      <c r="H93" s="208">
        <v>13500</v>
      </c>
      <c r="I93" s="209"/>
      <c r="J93" s="210">
        <f>ROUND(I93*H93,2)</f>
        <v>0</v>
      </c>
      <c r="K93" s="206" t="s">
        <v>124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125</v>
      </c>
      <c r="AT93" s="215" t="s">
        <v>120</v>
      </c>
      <c r="AU93" s="215" t="s">
        <v>82</v>
      </c>
      <c r="AY93" s="17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125</v>
      </c>
      <c r="BM93" s="215" t="s">
        <v>991</v>
      </c>
    </row>
    <row r="94" s="2" customFormat="1">
      <c r="A94" s="38"/>
      <c r="B94" s="39"/>
      <c r="C94" s="40"/>
      <c r="D94" s="217" t="s">
        <v>127</v>
      </c>
      <c r="E94" s="40"/>
      <c r="F94" s="218" t="s">
        <v>361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127</v>
      </c>
      <c r="AU94" s="17" t="s">
        <v>82</v>
      </c>
    </row>
    <row r="95" s="2" customFormat="1">
      <c r="A95" s="38"/>
      <c r="B95" s="39"/>
      <c r="C95" s="40"/>
      <c r="D95" s="222" t="s">
        <v>129</v>
      </c>
      <c r="E95" s="40"/>
      <c r="F95" s="223" t="s">
        <v>362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82</v>
      </c>
    </row>
    <row r="96" s="13" customFormat="1">
      <c r="A96" s="13"/>
      <c r="B96" s="224"/>
      <c r="C96" s="225"/>
      <c r="D96" s="217" t="s">
        <v>210</v>
      </c>
      <c r="E96" s="226" t="s">
        <v>19</v>
      </c>
      <c r="F96" s="227" t="s">
        <v>992</v>
      </c>
      <c r="G96" s="225"/>
      <c r="H96" s="228">
        <v>13500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210</v>
      </c>
      <c r="AU96" s="234" t="s">
        <v>82</v>
      </c>
      <c r="AV96" s="13" t="s">
        <v>82</v>
      </c>
      <c r="AW96" s="13" t="s">
        <v>33</v>
      </c>
      <c r="AX96" s="13" t="s">
        <v>80</v>
      </c>
      <c r="AY96" s="234" t="s">
        <v>118</v>
      </c>
    </row>
    <row r="97" s="2" customFormat="1" ht="24.15" customHeight="1">
      <c r="A97" s="38"/>
      <c r="B97" s="39"/>
      <c r="C97" s="204" t="s">
        <v>131</v>
      </c>
      <c r="D97" s="204" t="s">
        <v>120</v>
      </c>
      <c r="E97" s="205" t="s">
        <v>370</v>
      </c>
      <c r="F97" s="206" t="s">
        <v>371</v>
      </c>
      <c r="G97" s="207" t="s">
        <v>123</v>
      </c>
      <c r="H97" s="208">
        <v>13500</v>
      </c>
      <c r="I97" s="209"/>
      <c r="J97" s="210">
        <f>ROUND(I97*H97,2)</f>
        <v>0</v>
      </c>
      <c r="K97" s="206" t="s">
        <v>124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125</v>
      </c>
      <c r="AT97" s="215" t="s">
        <v>120</v>
      </c>
      <c r="AU97" s="215" t="s">
        <v>82</v>
      </c>
      <c r="AY97" s="17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125</v>
      </c>
      <c r="BM97" s="215" t="s">
        <v>993</v>
      </c>
    </row>
    <row r="98" s="2" customFormat="1">
      <c r="A98" s="38"/>
      <c r="B98" s="39"/>
      <c r="C98" s="40"/>
      <c r="D98" s="217" t="s">
        <v>127</v>
      </c>
      <c r="E98" s="40"/>
      <c r="F98" s="218" t="s">
        <v>373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127</v>
      </c>
      <c r="AU98" s="17" t="s">
        <v>82</v>
      </c>
    </row>
    <row r="99" s="2" customFormat="1">
      <c r="A99" s="38"/>
      <c r="B99" s="39"/>
      <c r="C99" s="40"/>
      <c r="D99" s="222" t="s">
        <v>129</v>
      </c>
      <c r="E99" s="40"/>
      <c r="F99" s="223" t="s">
        <v>374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129</v>
      </c>
      <c r="AU99" s="17" t="s">
        <v>82</v>
      </c>
    </row>
    <row r="100" s="13" customFormat="1">
      <c r="A100" s="13"/>
      <c r="B100" s="224"/>
      <c r="C100" s="225"/>
      <c r="D100" s="217" t="s">
        <v>210</v>
      </c>
      <c r="E100" s="226" t="s">
        <v>19</v>
      </c>
      <c r="F100" s="227" t="s">
        <v>994</v>
      </c>
      <c r="G100" s="225"/>
      <c r="H100" s="228">
        <v>13500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210</v>
      </c>
      <c r="AU100" s="234" t="s">
        <v>82</v>
      </c>
      <c r="AV100" s="13" t="s">
        <v>82</v>
      </c>
      <c r="AW100" s="13" t="s">
        <v>33</v>
      </c>
      <c r="AX100" s="13" t="s">
        <v>80</v>
      </c>
      <c r="AY100" s="234" t="s">
        <v>118</v>
      </c>
    </row>
    <row r="101" s="2" customFormat="1" ht="16.5" customHeight="1">
      <c r="A101" s="38"/>
      <c r="B101" s="39"/>
      <c r="C101" s="235" t="s">
        <v>125</v>
      </c>
      <c r="D101" s="235" t="s">
        <v>376</v>
      </c>
      <c r="E101" s="236" t="s">
        <v>377</v>
      </c>
      <c r="F101" s="237" t="s">
        <v>378</v>
      </c>
      <c r="G101" s="238" t="s">
        <v>379</v>
      </c>
      <c r="H101" s="239">
        <v>337.5</v>
      </c>
      <c r="I101" s="240"/>
      <c r="J101" s="241">
        <f>ROUND(I101*H101,2)</f>
        <v>0</v>
      </c>
      <c r="K101" s="237" t="s">
        <v>124</v>
      </c>
      <c r="L101" s="242"/>
      <c r="M101" s="243" t="s">
        <v>19</v>
      </c>
      <c r="N101" s="244" t="s">
        <v>43</v>
      </c>
      <c r="O101" s="84"/>
      <c r="P101" s="213">
        <f>O101*H101</f>
        <v>0</v>
      </c>
      <c r="Q101" s="213">
        <v>0.001</v>
      </c>
      <c r="R101" s="213">
        <f>Q101*H101</f>
        <v>0.33750000000000002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161</v>
      </c>
      <c r="AT101" s="215" t="s">
        <v>376</v>
      </c>
      <c r="AU101" s="215" t="s">
        <v>82</v>
      </c>
      <c r="AY101" s="17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125</v>
      </c>
      <c r="BM101" s="215" t="s">
        <v>995</v>
      </c>
    </row>
    <row r="102" s="2" customFormat="1">
      <c r="A102" s="38"/>
      <c r="B102" s="39"/>
      <c r="C102" s="40"/>
      <c r="D102" s="217" t="s">
        <v>127</v>
      </c>
      <c r="E102" s="40"/>
      <c r="F102" s="218" t="s">
        <v>378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127</v>
      </c>
      <c r="AU102" s="17" t="s">
        <v>82</v>
      </c>
    </row>
    <row r="103" s="2" customFormat="1">
      <c r="A103" s="38"/>
      <c r="B103" s="39"/>
      <c r="C103" s="40"/>
      <c r="D103" s="222" t="s">
        <v>129</v>
      </c>
      <c r="E103" s="40"/>
      <c r="F103" s="223" t="s">
        <v>381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129</v>
      </c>
      <c r="AU103" s="17" t="s">
        <v>82</v>
      </c>
    </row>
    <row r="104" s="2" customFormat="1" ht="24.15" customHeight="1">
      <c r="A104" s="38"/>
      <c r="B104" s="39"/>
      <c r="C104" s="204" t="s">
        <v>7</v>
      </c>
      <c r="D104" s="204" t="s">
        <v>120</v>
      </c>
      <c r="E104" s="205" t="s">
        <v>996</v>
      </c>
      <c r="F104" s="206" t="s">
        <v>997</v>
      </c>
      <c r="G104" s="207" t="s">
        <v>998</v>
      </c>
      <c r="H104" s="208">
        <v>1.3500000000000001</v>
      </c>
      <c r="I104" s="209"/>
      <c r="J104" s="210">
        <f>ROUND(I104*H104,2)</f>
        <v>0</v>
      </c>
      <c r="K104" s="206" t="s">
        <v>124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125</v>
      </c>
      <c r="AT104" s="215" t="s">
        <v>120</v>
      </c>
      <c r="AU104" s="215" t="s">
        <v>82</v>
      </c>
      <c r="AY104" s="17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125</v>
      </c>
      <c r="BM104" s="215" t="s">
        <v>999</v>
      </c>
    </row>
    <row r="105" s="2" customFormat="1">
      <c r="A105" s="38"/>
      <c r="B105" s="39"/>
      <c r="C105" s="40"/>
      <c r="D105" s="217" t="s">
        <v>127</v>
      </c>
      <c r="E105" s="40"/>
      <c r="F105" s="218" t="s">
        <v>1000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127</v>
      </c>
      <c r="AU105" s="17" t="s">
        <v>82</v>
      </c>
    </row>
    <row r="106" s="2" customFormat="1">
      <c r="A106" s="38"/>
      <c r="B106" s="39"/>
      <c r="C106" s="40"/>
      <c r="D106" s="222" t="s">
        <v>129</v>
      </c>
      <c r="E106" s="40"/>
      <c r="F106" s="223" t="s">
        <v>1001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129</v>
      </c>
      <c r="AU106" s="17" t="s">
        <v>82</v>
      </c>
    </row>
    <row r="107" s="2" customFormat="1" ht="24.15" customHeight="1">
      <c r="A107" s="38"/>
      <c r="B107" s="39"/>
      <c r="C107" s="204" t="s">
        <v>229</v>
      </c>
      <c r="D107" s="204" t="s">
        <v>120</v>
      </c>
      <c r="E107" s="205" t="s">
        <v>1002</v>
      </c>
      <c r="F107" s="206" t="s">
        <v>1003</v>
      </c>
      <c r="G107" s="207" t="s">
        <v>998</v>
      </c>
      <c r="H107" s="208">
        <v>1.3500000000000001</v>
      </c>
      <c r="I107" s="209"/>
      <c r="J107" s="210">
        <f>ROUND(I107*H107,2)</f>
        <v>0</v>
      </c>
      <c r="K107" s="206" t="s">
        <v>124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125</v>
      </c>
      <c r="AT107" s="215" t="s">
        <v>120</v>
      </c>
      <c r="AU107" s="215" t="s">
        <v>82</v>
      </c>
      <c r="AY107" s="17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125</v>
      </c>
      <c r="BM107" s="215" t="s">
        <v>1004</v>
      </c>
    </row>
    <row r="108" s="2" customFormat="1">
      <c r="A108" s="38"/>
      <c r="B108" s="39"/>
      <c r="C108" s="40"/>
      <c r="D108" s="217" t="s">
        <v>127</v>
      </c>
      <c r="E108" s="40"/>
      <c r="F108" s="218" t="s">
        <v>1005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127</v>
      </c>
      <c r="AU108" s="17" t="s">
        <v>82</v>
      </c>
    </row>
    <row r="109" s="2" customFormat="1">
      <c r="A109" s="38"/>
      <c r="B109" s="39"/>
      <c r="C109" s="40"/>
      <c r="D109" s="222" t="s">
        <v>129</v>
      </c>
      <c r="E109" s="40"/>
      <c r="F109" s="223" t="s">
        <v>1006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129</v>
      </c>
      <c r="AU109" s="17" t="s">
        <v>82</v>
      </c>
    </row>
    <row r="110" s="2" customFormat="1" ht="24.15" customHeight="1">
      <c r="A110" s="38"/>
      <c r="B110" s="39"/>
      <c r="C110" s="204" t="s">
        <v>235</v>
      </c>
      <c r="D110" s="204" t="s">
        <v>120</v>
      </c>
      <c r="E110" s="205" t="s">
        <v>1007</v>
      </c>
      <c r="F110" s="206" t="s">
        <v>1008</v>
      </c>
      <c r="G110" s="207" t="s">
        <v>998</v>
      </c>
      <c r="H110" s="208">
        <v>1.3500000000000001</v>
      </c>
      <c r="I110" s="209"/>
      <c r="J110" s="210">
        <f>ROUND(I110*H110,2)</f>
        <v>0</v>
      </c>
      <c r="K110" s="206" t="s">
        <v>124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125</v>
      </c>
      <c r="AT110" s="215" t="s">
        <v>120</v>
      </c>
      <c r="AU110" s="215" t="s">
        <v>82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125</v>
      </c>
      <c r="BM110" s="215" t="s">
        <v>1009</v>
      </c>
    </row>
    <row r="111" s="2" customFormat="1">
      <c r="A111" s="38"/>
      <c r="B111" s="39"/>
      <c r="C111" s="40"/>
      <c r="D111" s="217" t="s">
        <v>127</v>
      </c>
      <c r="E111" s="40"/>
      <c r="F111" s="218" t="s">
        <v>1010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127</v>
      </c>
      <c r="AU111" s="17" t="s">
        <v>82</v>
      </c>
    </row>
    <row r="112" s="2" customFormat="1">
      <c r="A112" s="38"/>
      <c r="B112" s="39"/>
      <c r="C112" s="40"/>
      <c r="D112" s="222" t="s">
        <v>129</v>
      </c>
      <c r="E112" s="40"/>
      <c r="F112" s="223" t="s">
        <v>1011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82</v>
      </c>
    </row>
    <row r="113" s="12" customFormat="1" ht="22.8" customHeight="1">
      <c r="A113" s="12"/>
      <c r="B113" s="188"/>
      <c r="C113" s="189"/>
      <c r="D113" s="190" t="s">
        <v>71</v>
      </c>
      <c r="E113" s="202" t="s">
        <v>82</v>
      </c>
      <c r="F113" s="202" t="s">
        <v>692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SUM(P114:P116)</f>
        <v>0</v>
      </c>
      <c r="Q113" s="196"/>
      <c r="R113" s="197">
        <f>SUM(R114:R116)</f>
        <v>874.79999999999995</v>
      </c>
      <c r="S113" s="196"/>
      <c r="T113" s="198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80</v>
      </c>
      <c r="AT113" s="200" t="s">
        <v>71</v>
      </c>
      <c r="AU113" s="200" t="s">
        <v>80</v>
      </c>
      <c r="AY113" s="199" t="s">
        <v>118</v>
      </c>
      <c r="BK113" s="201">
        <f>SUM(BK114:BK116)</f>
        <v>0</v>
      </c>
    </row>
    <row r="114" s="2" customFormat="1" ht="24.15" customHeight="1">
      <c r="A114" s="38"/>
      <c r="B114" s="39"/>
      <c r="C114" s="204" t="s">
        <v>161</v>
      </c>
      <c r="D114" s="204" t="s">
        <v>120</v>
      </c>
      <c r="E114" s="205" t="s">
        <v>1012</v>
      </c>
      <c r="F114" s="206" t="s">
        <v>1013</v>
      </c>
      <c r="G114" s="207" t="s">
        <v>123</v>
      </c>
      <c r="H114" s="208">
        <v>8100</v>
      </c>
      <c r="I114" s="209"/>
      <c r="J114" s="210">
        <f>ROUND(I114*H114,2)</f>
        <v>0</v>
      </c>
      <c r="K114" s="206" t="s">
        <v>124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0.108</v>
      </c>
      <c r="R114" s="213">
        <f>Q114*H114</f>
        <v>874.79999999999995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125</v>
      </c>
      <c r="AT114" s="215" t="s">
        <v>120</v>
      </c>
      <c r="AU114" s="215" t="s">
        <v>82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125</v>
      </c>
      <c r="BM114" s="215" t="s">
        <v>1014</v>
      </c>
    </row>
    <row r="115" s="2" customFormat="1">
      <c r="A115" s="38"/>
      <c r="B115" s="39"/>
      <c r="C115" s="40"/>
      <c r="D115" s="217" t="s">
        <v>127</v>
      </c>
      <c r="E115" s="40"/>
      <c r="F115" s="218" t="s">
        <v>1015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127</v>
      </c>
      <c r="AU115" s="17" t="s">
        <v>82</v>
      </c>
    </row>
    <row r="116" s="2" customFormat="1">
      <c r="A116" s="38"/>
      <c r="B116" s="39"/>
      <c r="C116" s="40"/>
      <c r="D116" s="222" t="s">
        <v>129</v>
      </c>
      <c r="E116" s="40"/>
      <c r="F116" s="223" t="s">
        <v>1016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129</v>
      </c>
      <c r="AU116" s="17" t="s">
        <v>82</v>
      </c>
    </row>
    <row r="117" s="12" customFormat="1" ht="22.8" customHeight="1">
      <c r="A117" s="12"/>
      <c r="B117" s="188"/>
      <c r="C117" s="189"/>
      <c r="D117" s="190" t="s">
        <v>71</v>
      </c>
      <c r="E117" s="202" t="s">
        <v>143</v>
      </c>
      <c r="F117" s="202" t="s">
        <v>827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SUM(P118:P129)</f>
        <v>0</v>
      </c>
      <c r="Q117" s="196"/>
      <c r="R117" s="197">
        <f>SUM(R118:R129)</f>
        <v>877.14620000000002</v>
      </c>
      <c r="S117" s="196"/>
      <c r="T117" s="198">
        <f>SUM(T118:T129)</f>
        <v>2875.5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80</v>
      </c>
      <c r="AT117" s="200" t="s">
        <v>71</v>
      </c>
      <c r="AU117" s="200" t="s">
        <v>80</v>
      </c>
      <c r="AY117" s="199" t="s">
        <v>118</v>
      </c>
      <c r="BK117" s="201">
        <f>SUM(BK118:BK129)</f>
        <v>0</v>
      </c>
    </row>
    <row r="118" s="2" customFormat="1" ht="33" customHeight="1">
      <c r="A118" s="38"/>
      <c r="B118" s="39"/>
      <c r="C118" s="204" t="s">
        <v>173</v>
      </c>
      <c r="D118" s="204" t="s">
        <v>120</v>
      </c>
      <c r="E118" s="205" t="s">
        <v>1017</v>
      </c>
      <c r="F118" s="206" t="s">
        <v>1018</v>
      </c>
      <c r="G118" s="207" t="s">
        <v>123</v>
      </c>
      <c r="H118" s="208">
        <v>184</v>
      </c>
      <c r="I118" s="209"/>
      <c r="J118" s="210">
        <f>ROUND(I118*H118,2)</f>
        <v>0</v>
      </c>
      <c r="K118" s="206" t="s">
        <v>124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0.1118</v>
      </c>
      <c r="R118" s="213">
        <f>Q118*H118</f>
        <v>20.571200000000001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125</v>
      </c>
      <c r="AT118" s="215" t="s">
        <v>120</v>
      </c>
      <c r="AU118" s="215" t="s">
        <v>82</v>
      </c>
      <c r="AY118" s="17" t="s">
        <v>118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125</v>
      </c>
      <c r="BM118" s="215" t="s">
        <v>1019</v>
      </c>
    </row>
    <row r="119" s="2" customFormat="1">
      <c r="A119" s="38"/>
      <c r="B119" s="39"/>
      <c r="C119" s="40"/>
      <c r="D119" s="217" t="s">
        <v>127</v>
      </c>
      <c r="E119" s="40"/>
      <c r="F119" s="218" t="s">
        <v>1020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127</v>
      </c>
      <c r="AU119" s="17" t="s">
        <v>82</v>
      </c>
    </row>
    <row r="120" s="2" customFormat="1">
      <c r="A120" s="38"/>
      <c r="B120" s="39"/>
      <c r="C120" s="40"/>
      <c r="D120" s="222" t="s">
        <v>129</v>
      </c>
      <c r="E120" s="40"/>
      <c r="F120" s="223" t="s">
        <v>1021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129</v>
      </c>
      <c r="AU120" s="17" t="s">
        <v>82</v>
      </c>
    </row>
    <row r="121" s="13" customFormat="1">
      <c r="A121" s="13"/>
      <c r="B121" s="224"/>
      <c r="C121" s="225"/>
      <c r="D121" s="217" t="s">
        <v>210</v>
      </c>
      <c r="E121" s="226" t="s">
        <v>19</v>
      </c>
      <c r="F121" s="227" t="s">
        <v>1022</v>
      </c>
      <c r="G121" s="225"/>
      <c r="H121" s="228">
        <v>184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210</v>
      </c>
      <c r="AU121" s="234" t="s">
        <v>82</v>
      </c>
      <c r="AV121" s="13" t="s">
        <v>82</v>
      </c>
      <c r="AW121" s="13" t="s">
        <v>33</v>
      </c>
      <c r="AX121" s="13" t="s">
        <v>80</v>
      </c>
      <c r="AY121" s="234" t="s">
        <v>118</v>
      </c>
    </row>
    <row r="122" s="2" customFormat="1" ht="16.5" customHeight="1">
      <c r="A122" s="38"/>
      <c r="B122" s="39"/>
      <c r="C122" s="235" t="s">
        <v>179</v>
      </c>
      <c r="D122" s="235" t="s">
        <v>376</v>
      </c>
      <c r="E122" s="236" t="s">
        <v>1023</v>
      </c>
      <c r="F122" s="237" t="s">
        <v>1024</v>
      </c>
      <c r="G122" s="238" t="s">
        <v>134</v>
      </c>
      <c r="H122" s="239">
        <v>405</v>
      </c>
      <c r="I122" s="240"/>
      <c r="J122" s="241">
        <f>ROUND(I122*H122,2)</f>
        <v>0</v>
      </c>
      <c r="K122" s="237" t="s">
        <v>124</v>
      </c>
      <c r="L122" s="242"/>
      <c r="M122" s="243" t="s">
        <v>19</v>
      </c>
      <c r="N122" s="244" t="s">
        <v>43</v>
      </c>
      <c r="O122" s="84"/>
      <c r="P122" s="213">
        <f>O122*H122</f>
        <v>0</v>
      </c>
      <c r="Q122" s="213">
        <v>2.1150000000000002</v>
      </c>
      <c r="R122" s="213">
        <f>Q122*H122</f>
        <v>856.57500000000005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161</v>
      </c>
      <c r="AT122" s="215" t="s">
        <v>376</v>
      </c>
      <c r="AU122" s="215" t="s">
        <v>82</v>
      </c>
      <c r="AY122" s="17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125</v>
      </c>
      <c r="BM122" s="215" t="s">
        <v>1025</v>
      </c>
    </row>
    <row r="123" s="2" customFormat="1">
      <c r="A123" s="38"/>
      <c r="B123" s="39"/>
      <c r="C123" s="40"/>
      <c r="D123" s="217" t="s">
        <v>127</v>
      </c>
      <c r="E123" s="40"/>
      <c r="F123" s="218" t="s">
        <v>1024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127</v>
      </c>
      <c r="AU123" s="17" t="s">
        <v>82</v>
      </c>
    </row>
    <row r="124" s="2" customFormat="1">
      <c r="A124" s="38"/>
      <c r="B124" s="39"/>
      <c r="C124" s="40"/>
      <c r="D124" s="222" t="s">
        <v>129</v>
      </c>
      <c r="E124" s="40"/>
      <c r="F124" s="223" t="s">
        <v>1026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129</v>
      </c>
      <c r="AU124" s="17" t="s">
        <v>82</v>
      </c>
    </row>
    <row r="125" s="13" customFormat="1">
      <c r="A125" s="13"/>
      <c r="B125" s="224"/>
      <c r="C125" s="225"/>
      <c r="D125" s="217" t="s">
        <v>210</v>
      </c>
      <c r="E125" s="226" t="s">
        <v>19</v>
      </c>
      <c r="F125" s="227" t="s">
        <v>1027</v>
      </c>
      <c r="G125" s="225"/>
      <c r="H125" s="228">
        <v>405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210</v>
      </c>
      <c r="AU125" s="234" t="s">
        <v>82</v>
      </c>
      <c r="AV125" s="13" t="s">
        <v>82</v>
      </c>
      <c r="AW125" s="13" t="s">
        <v>33</v>
      </c>
      <c r="AX125" s="13" t="s">
        <v>80</v>
      </c>
      <c r="AY125" s="234" t="s">
        <v>118</v>
      </c>
    </row>
    <row r="126" s="2" customFormat="1" ht="16.5" customHeight="1">
      <c r="A126" s="38"/>
      <c r="B126" s="39"/>
      <c r="C126" s="204" t="s">
        <v>185</v>
      </c>
      <c r="D126" s="204" t="s">
        <v>120</v>
      </c>
      <c r="E126" s="205" t="s">
        <v>1028</v>
      </c>
      <c r="F126" s="206" t="s">
        <v>1029</v>
      </c>
      <c r="G126" s="207" t="s">
        <v>123</v>
      </c>
      <c r="H126" s="208">
        <v>8100</v>
      </c>
      <c r="I126" s="209"/>
      <c r="J126" s="210">
        <f>ROUND(I126*H126,2)</f>
        <v>0</v>
      </c>
      <c r="K126" s="206" t="s">
        <v>124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0.35499999999999998</v>
      </c>
      <c r="T126" s="214">
        <f>S126*H126</f>
        <v>2875.5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125</v>
      </c>
      <c r="AT126" s="215" t="s">
        <v>120</v>
      </c>
      <c r="AU126" s="215" t="s">
        <v>82</v>
      </c>
      <c r="AY126" s="17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125</v>
      </c>
      <c r="BM126" s="215" t="s">
        <v>1030</v>
      </c>
    </row>
    <row r="127" s="2" customFormat="1">
      <c r="A127" s="38"/>
      <c r="B127" s="39"/>
      <c r="C127" s="40"/>
      <c r="D127" s="217" t="s">
        <v>127</v>
      </c>
      <c r="E127" s="40"/>
      <c r="F127" s="218" t="s">
        <v>1031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127</v>
      </c>
      <c r="AU127" s="17" t="s">
        <v>82</v>
      </c>
    </row>
    <row r="128" s="2" customFormat="1">
      <c r="A128" s="38"/>
      <c r="B128" s="39"/>
      <c r="C128" s="40"/>
      <c r="D128" s="222" t="s">
        <v>129</v>
      </c>
      <c r="E128" s="40"/>
      <c r="F128" s="223" t="s">
        <v>1032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129</v>
      </c>
      <c r="AU128" s="17" t="s">
        <v>82</v>
      </c>
    </row>
    <row r="129" s="13" customFormat="1">
      <c r="A129" s="13"/>
      <c r="B129" s="224"/>
      <c r="C129" s="225"/>
      <c r="D129" s="217" t="s">
        <v>210</v>
      </c>
      <c r="E129" s="226" t="s">
        <v>19</v>
      </c>
      <c r="F129" s="227" t="s">
        <v>1033</v>
      </c>
      <c r="G129" s="225"/>
      <c r="H129" s="228">
        <v>8100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210</v>
      </c>
      <c r="AU129" s="234" t="s">
        <v>82</v>
      </c>
      <c r="AV129" s="13" t="s">
        <v>82</v>
      </c>
      <c r="AW129" s="13" t="s">
        <v>33</v>
      </c>
      <c r="AX129" s="13" t="s">
        <v>80</v>
      </c>
      <c r="AY129" s="234" t="s">
        <v>118</v>
      </c>
    </row>
    <row r="130" s="12" customFormat="1" ht="22.8" customHeight="1">
      <c r="A130" s="12"/>
      <c r="B130" s="188"/>
      <c r="C130" s="189"/>
      <c r="D130" s="190" t="s">
        <v>71</v>
      </c>
      <c r="E130" s="202" t="s">
        <v>173</v>
      </c>
      <c r="F130" s="202" t="s">
        <v>922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SUM(P131:P142)</f>
        <v>0</v>
      </c>
      <c r="Q130" s="196"/>
      <c r="R130" s="197">
        <f>SUM(R131:R142)</f>
        <v>12.2469</v>
      </c>
      <c r="S130" s="196"/>
      <c r="T130" s="198">
        <f>SUM(T131:T142)</f>
        <v>36.800000000000004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9" t="s">
        <v>80</v>
      </c>
      <c r="AT130" s="200" t="s">
        <v>71</v>
      </c>
      <c r="AU130" s="200" t="s">
        <v>80</v>
      </c>
      <c r="AY130" s="199" t="s">
        <v>118</v>
      </c>
      <c r="BK130" s="201">
        <f>SUM(BK131:BK142)</f>
        <v>0</v>
      </c>
    </row>
    <row r="131" s="2" customFormat="1" ht="16.5" customHeight="1">
      <c r="A131" s="38"/>
      <c r="B131" s="39"/>
      <c r="C131" s="204" t="s">
        <v>191</v>
      </c>
      <c r="D131" s="204" t="s">
        <v>120</v>
      </c>
      <c r="E131" s="205" t="s">
        <v>1034</v>
      </c>
      <c r="F131" s="206" t="s">
        <v>1035</v>
      </c>
      <c r="G131" s="207" t="s">
        <v>1036</v>
      </c>
      <c r="H131" s="208">
        <v>10</v>
      </c>
      <c r="I131" s="209"/>
      <c r="J131" s="210">
        <f>ROUND(I131*H131,2)</f>
        <v>0</v>
      </c>
      <c r="K131" s="206" t="s">
        <v>19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1.2246900000000001</v>
      </c>
      <c r="R131" s="213">
        <f>Q131*H131</f>
        <v>12.2469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125</v>
      </c>
      <c r="AT131" s="215" t="s">
        <v>120</v>
      </c>
      <c r="AU131" s="215" t="s">
        <v>82</v>
      </c>
      <c r="AY131" s="17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125</v>
      </c>
      <c r="BM131" s="215" t="s">
        <v>1037</v>
      </c>
    </row>
    <row r="132" s="2" customFormat="1">
      <c r="A132" s="38"/>
      <c r="B132" s="39"/>
      <c r="C132" s="40"/>
      <c r="D132" s="217" t="s">
        <v>127</v>
      </c>
      <c r="E132" s="40"/>
      <c r="F132" s="218" t="s">
        <v>1038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127</v>
      </c>
      <c r="AU132" s="17" t="s">
        <v>82</v>
      </c>
    </row>
    <row r="133" s="2" customFormat="1">
      <c r="A133" s="38"/>
      <c r="B133" s="39"/>
      <c r="C133" s="40"/>
      <c r="D133" s="217" t="s">
        <v>443</v>
      </c>
      <c r="E133" s="40"/>
      <c r="F133" s="245" t="s">
        <v>1039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443</v>
      </c>
      <c r="AU133" s="17" t="s">
        <v>82</v>
      </c>
    </row>
    <row r="134" s="2" customFormat="1" ht="16.5" customHeight="1">
      <c r="A134" s="38"/>
      <c r="B134" s="39"/>
      <c r="C134" s="204" t="s">
        <v>197</v>
      </c>
      <c r="D134" s="204" t="s">
        <v>120</v>
      </c>
      <c r="E134" s="205" t="s">
        <v>909</v>
      </c>
      <c r="F134" s="206" t="s">
        <v>1040</v>
      </c>
      <c r="G134" s="207" t="s">
        <v>489</v>
      </c>
      <c r="H134" s="208">
        <v>1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125</v>
      </c>
      <c r="AT134" s="215" t="s">
        <v>120</v>
      </c>
      <c r="AU134" s="215" t="s">
        <v>82</v>
      </c>
      <c r="AY134" s="17" t="s">
        <v>118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80</v>
      </c>
      <c r="BK134" s="216">
        <f>ROUND(I134*H134,2)</f>
        <v>0</v>
      </c>
      <c r="BL134" s="17" t="s">
        <v>125</v>
      </c>
      <c r="BM134" s="215" t="s">
        <v>1041</v>
      </c>
    </row>
    <row r="135" s="2" customFormat="1">
      <c r="A135" s="38"/>
      <c r="B135" s="39"/>
      <c r="C135" s="40"/>
      <c r="D135" s="217" t="s">
        <v>127</v>
      </c>
      <c r="E135" s="40"/>
      <c r="F135" s="218" t="s">
        <v>1042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127</v>
      </c>
      <c r="AU135" s="17" t="s">
        <v>82</v>
      </c>
    </row>
    <row r="136" s="2" customFormat="1">
      <c r="A136" s="38"/>
      <c r="B136" s="39"/>
      <c r="C136" s="40"/>
      <c r="D136" s="217" t="s">
        <v>443</v>
      </c>
      <c r="E136" s="40"/>
      <c r="F136" s="245" t="s">
        <v>1043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443</v>
      </c>
      <c r="AU136" s="17" t="s">
        <v>82</v>
      </c>
    </row>
    <row r="137" s="2" customFormat="1" ht="16.5" customHeight="1">
      <c r="A137" s="38"/>
      <c r="B137" s="39"/>
      <c r="C137" s="235" t="s">
        <v>203</v>
      </c>
      <c r="D137" s="235" t="s">
        <v>376</v>
      </c>
      <c r="E137" s="236" t="s">
        <v>451</v>
      </c>
      <c r="F137" s="237" t="s">
        <v>1044</v>
      </c>
      <c r="G137" s="238" t="s">
        <v>1036</v>
      </c>
      <c r="H137" s="239">
        <v>4</v>
      </c>
      <c r="I137" s="240"/>
      <c r="J137" s="241">
        <f>ROUND(I137*H137,2)</f>
        <v>0</v>
      </c>
      <c r="K137" s="237" t="s">
        <v>19</v>
      </c>
      <c r="L137" s="242"/>
      <c r="M137" s="243" t="s">
        <v>19</v>
      </c>
      <c r="N137" s="244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161</v>
      </c>
      <c r="AT137" s="215" t="s">
        <v>376</v>
      </c>
      <c r="AU137" s="215" t="s">
        <v>82</v>
      </c>
      <c r="AY137" s="17" t="s">
        <v>118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125</v>
      </c>
      <c r="BM137" s="215" t="s">
        <v>1045</v>
      </c>
    </row>
    <row r="138" s="2" customFormat="1">
      <c r="A138" s="38"/>
      <c r="B138" s="39"/>
      <c r="C138" s="40"/>
      <c r="D138" s="217" t="s">
        <v>127</v>
      </c>
      <c r="E138" s="40"/>
      <c r="F138" s="218" t="s">
        <v>1044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127</v>
      </c>
      <c r="AU138" s="17" t="s">
        <v>82</v>
      </c>
    </row>
    <row r="139" s="2" customFormat="1" ht="16.5" customHeight="1">
      <c r="A139" s="38"/>
      <c r="B139" s="39"/>
      <c r="C139" s="204" t="s">
        <v>8</v>
      </c>
      <c r="D139" s="204" t="s">
        <v>120</v>
      </c>
      <c r="E139" s="205" t="s">
        <v>1046</v>
      </c>
      <c r="F139" s="206" t="s">
        <v>1047</v>
      </c>
      <c r="G139" s="207" t="s">
        <v>123</v>
      </c>
      <c r="H139" s="208">
        <v>3680</v>
      </c>
      <c r="I139" s="209"/>
      <c r="J139" s="210">
        <f>ROUND(I139*H139,2)</f>
        <v>0</v>
      </c>
      <c r="K139" s="206" t="s">
        <v>124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0.01</v>
      </c>
      <c r="T139" s="214">
        <f>S139*H139</f>
        <v>36.800000000000004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125</v>
      </c>
      <c r="AT139" s="215" t="s">
        <v>120</v>
      </c>
      <c r="AU139" s="215" t="s">
        <v>82</v>
      </c>
      <c r="AY139" s="17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125</v>
      </c>
      <c r="BM139" s="215" t="s">
        <v>1048</v>
      </c>
    </row>
    <row r="140" s="2" customFormat="1">
      <c r="A140" s="38"/>
      <c r="B140" s="39"/>
      <c r="C140" s="40"/>
      <c r="D140" s="217" t="s">
        <v>127</v>
      </c>
      <c r="E140" s="40"/>
      <c r="F140" s="218" t="s">
        <v>1049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127</v>
      </c>
      <c r="AU140" s="17" t="s">
        <v>82</v>
      </c>
    </row>
    <row r="141" s="2" customFormat="1">
      <c r="A141" s="38"/>
      <c r="B141" s="39"/>
      <c r="C141" s="40"/>
      <c r="D141" s="222" t="s">
        <v>129</v>
      </c>
      <c r="E141" s="40"/>
      <c r="F141" s="223" t="s">
        <v>1050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129</v>
      </c>
      <c r="AU141" s="17" t="s">
        <v>82</v>
      </c>
    </row>
    <row r="142" s="13" customFormat="1">
      <c r="A142" s="13"/>
      <c r="B142" s="224"/>
      <c r="C142" s="225"/>
      <c r="D142" s="217" t="s">
        <v>210</v>
      </c>
      <c r="E142" s="226" t="s">
        <v>19</v>
      </c>
      <c r="F142" s="227" t="s">
        <v>1051</v>
      </c>
      <c r="G142" s="225"/>
      <c r="H142" s="228">
        <v>3680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210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118</v>
      </c>
    </row>
    <row r="143" s="12" customFormat="1" ht="22.8" customHeight="1">
      <c r="A143" s="12"/>
      <c r="B143" s="188"/>
      <c r="C143" s="189"/>
      <c r="D143" s="190" t="s">
        <v>71</v>
      </c>
      <c r="E143" s="202" t="s">
        <v>511</v>
      </c>
      <c r="F143" s="202" t="s">
        <v>512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SUM(P144:P146)</f>
        <v>0</v>
      </c>
      <c r="Q143" s="196"/>
      <c r="R143" s="197">
        <f>SUM(R144:R146)</f>
        <v>0</v>
      </c>
      <c r="S143" s="196"/>
      <c r="T143" s="198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9" t="s">
        <v>80</v>
      </c>
      <c r="AT143" s="200" t="s">
        <v>71</v>
      </c>
      <c r="AU143" s="200" t="s">
        <v>80</v>
      </c>
      <c r="AY143" s="199" t="s">
        <v>118</v>
      </c>
      <c r="BK143" s="201">
        <f>SUM(BK144:BK146)</f>
        <v>0</v>
      </c>
    </row>
    <row r="144" s="2" customFormat="1" ht="24.15" customHeight="1">
      <c r="A144" s="38"/>
      <c r="B144" s="39"/>
      <c r="C144" s="204" t="s">
        <v>217</v>
      </c>
      <c r="D144" s="204" t="s">
        <v>120</v>
      </c>
      <c r="E144" s="205" t="s">
        <v>1052</v>
      </c>
      <c r="F144" s="206" t="s">
        <v>1053</v>
      </c>
      <c r="G144" s="207" t="s">
        <v>352</v>
      </c>
      <c r="H144" s="208">
        <v>1764.531</v>
      </c>
      <c r="I144" s="209"/>
      <c r="J144" s="210">
        <f>ROUND(I144*H144,2)</f>
        <v>0</v>
      </c>
      <c r="K144" s="206" t="s">
        <v>124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125</v>
      </c>
      <c r="AT144" s="215" t="s">
        <v>120</v>
      </c>
      <c r="AU144" s="215" t="s">
        <v>82</v>
      </c>
      <c r="AY144" s="17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125</v>
      </c>
      <c r="BM144" s="215" t="s">
        <v>1054</v>
      </c>
    </row>
    <row r="145" s="2" customFormat="1">
      <c r="A145" s="38"/>
      <c r="B145" s="39"/>
      <c r="C145" s="40"/>
      <c r="D145" s="217" t="s">
        <v>127</v>
      </c>
      <c r="E145" s="40"/>
      <c r="F145" s="218" t="s">
        <v>1055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127</v>
      </c>
      <c r="AU145" s="17" t="s">
        <v>82</v>
      </c>
    </row>
    <row r="146" s="2" customFormat="1">
      <c r="A146" s="38"/>
      <c r="B146" s="39"/>
      <c r="C146" s="40"/>
      <c r="D146" s="222" t="s">
        <v>129</v>
      </c>
      <c r="E146" s="40"/>
      <c r="F146" s="223" t="s">
        <v>1056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82</v>
      </c>
    </row>
    <row r="147" s="12" customFormat="1" ht="25.92" customHeight="1">
      <c r="A147" s="12"/>
      <c r="B147" s="188"/>
      <c r="C147" s="189"/>
      <c r="D147" s="190" t="s">
        <v>71</v>
      </c>
      <c r="E147" s="191" t="s">
        <v>1057</v>
      </c>
      <c r="F147" s="191" t="s">
        <v>90</v>
      </c>
      <c r="G147" s="189"/>
      <c r="H147" s="189"/>
      <c r="I147" s="192"/>
      <c r="J147" s="193">
        <f>BK147</f>
        <v>0</v>
      </c>
      <c r="K147" s="189"/>
      <c r="L147" s="194"/>
      <c r="M147" s="195"/>
      <c r="N147" s="196"/>
      <c r="O147" s="196"/>
      <c r="P147" s="197">
        <f>P148</f>
        <v>0</v>
      </c>
      <c r="Q147" s="196"/>
      <c r="R147" s="197">
        <f>R148</f>
        <v>0</v>
      </c>
      <c r="S147" s="196"/>
      <c r="T147" s="198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143</v>
      </c>
      <c r="AT147" s="200" t="s">
        <v>71</v>
      </c>
      <c r="AU147" s="200" t="s">
        <v>72</v>
      </c>
      <c r="AY147" s="199" t="s">
        <v>118</v>
      </c>
      <c r="BK147" s="201">
        <f>BK148</f>
        <v>0</v>
      </c>
    </row>
    <row r="148" s="12" customFormat="1" ht="22.8" customHeight="1">
      <c r="A148" s="12"/>
      <c r="B148" s="188"/>
      <c r="C148" s="189"/>
      <c r="D148" s="190" t="s">
        <v>71</v>
      </c>
      <c r="E148" s="202" t="s">
        <v>1058</v>
      </c>
      <c r="F148" s="202" t="s">
        <v>1059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SUM(P149:P151)</f>
        <v>0</v>
      </c>
      <c r="Q148" s="196"/>
      <c r="R148" s="197">
        <f>SUM(R149:R151)</f>
        <v>0</v>
      </c>
      <c r="S148" s="196"/>
      <c r="T148" s="198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143</v>
      </c>
      <c r="AT148" s="200" t="s">
        <v>71</v>
      </c>
      <c r="AU148" s="200" t="s">
        <v>80</v>
      </c>
      <c r="AY148" s="199" t="s">
        <v>118</v>
      </c>
      <c r="BK148" s="201">
        <f>SUM(BK149:BK151)</f>
        <v>0</v>
      </c>
    </row>
    <row r="149" s="2" customFormat="1" ht="16.5" customHeight="1">
      <c r="A149" s="38"/>
      <c r="B149" s="39"/>
      <c r="C149" s="204" t="s">
        <v>241</v>
      </c>
      <c r="D149" s="204" t="s">
        <v>120</v>
      </c>
      <c r="E149" s="205" t="s">
        <v>1060</v>
      </c>
      <c r="F149" s="206" t="s">
        <v>1061</v>
      </c>
      <c r="G149" s="207" t="s">
        <v>1062</v>
      </c>
      <c r="H149" s="208">
        <v>1</v>
      </c>
      <c r="I149" s="209"/>
      <c r="J149" s="210">
        <f>ROUND(I149*H149,2)</f>
        <v>0</v>
      </c>
      <c r="K149" s="206" t="s">
        <v>124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1063</v>
      </c>
      <c r="AT149" s="215" t="s">
        <v>120</v>
      </c>
      <c r="AU149" s="215" t="s">
        <v>82</v>
      </c>
      <c r="AY149" s="17" t="s">
        <v>118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80</v>
      </c>
      <c r="BK149" s="216">
        <f>ROUND(I149*H149,2)</f>
        <v>0</v>
      </c>
      <c r="BL149" s="17" t="s">
        <v>1063</v>
      </c>
      <c r="BM149" s="215" t="s">
        <v>1064</v>
      </c>
    </row>
    <row r="150" s="2" customFormat="1">
      <c r="A150" s="38"/>
      <c r="B150" s="39"/>
      <c r="C150" s="40"/>
      <c r="D150" s="217" t="s">
        <v>127</v>
      </c>
      <c r="E150" s="40"/>
      <c r="F150" s="218" t="s">
        <v>1061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127</v>
      </c>
      <c r="AU150" s="17" t="s">
        <v>82</v>
      </c>
    </row>
    <row r="151" s="2" customFormat="1">
      <c r="A151" s="38"/>
      <c r="B151" s="39"/>
      <c r="C151" s="40"/>
      <c r="D151" s="222" t="s">
        <v>129</v>
      </c>
      <c r="E151" s="40"/>
      <c r="F151" s="223" t="s">
        <v>1065</v>
      </c>
      <c r="G151" s="40"/>
      <c r="H151" s="40"/>
      <c r="I151" s="219"/>
      <c r="J151" s="40"/>
      <c r="K151" s="40"/>
      <c r="L151" s="44"/>
      <c r="M151" s="246"/>
      <c r="N151" s="247"/>
      <c r="O151" s="248"/>
      <c r="P151" s="248"/>
      <c r="Q151" s="248"/>
      <c r="R151" s="248"/>
      <c r="S151" s="248"/>
      <c r="T151" s="249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129</v>
      </c>
      <c r="AU151" s="17" t="s">
        <v>82</v>
      </c>
    </row>
    <row r="152" s="2" customFormat="1" ht="6.96" customHeight="1">
      <c r="A152" s="38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/Jg564Q3EIj6Z1xD9pDVVm8N16lBAs2L2uRN4xhOLVp8b0UYeOoEhfqz5S7opCstINgyKrYevidmqDdRLjGMQg==" hashValue="0SCoEBCMuCnflwX47s/5e7G87eWF7/5hKzSdKS8vmOp7wK/B0jcEht5gjWSEQYVJhp8jF3MKcX11Y+8wrflGLQ==" algorithmName="SHA-512" password="CC35"/>
  <autoFilter ref="C86:K15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21151123"/>
    <hyperlink ref="F95" r:id="rId2" display="https://podminky.urs.cz/item/CS_URS_2021_02/181111111"/>
    <hyperlink ref="F99" r:id="rId3" display="https://podminky.urs.cz/item/CS_URS_2021_02/181411121"/>
    <hyperlink ref="F103" r:id="rId4" display="https://podminky.urs.cz/item/CS_URS_2021_02/00572100"/>
    <hyperlink ref="F106" r:id="rId5" display="https://podminky.urs.cz/item/CS_URS_2021_02/183551113"/>
    <hyperlink ref="F109" r:id="rId6" display="https://podminky.urs.cz/item/CS_URS_2021_02/183551413"/>
    <hyperlink ref="F112" r:id="rId7" display="https://podminky.urs.cz/item/CS_URS_2021_02/183553813"/>
    <hyperlink ref="F116" r:id="rId8" display="https://podminky.urs.cz/item/CS_URS_2021_02/291211111"/>
    <hyperlink ref="F120" r:id="rId9" display="https://podminky.urs.cz/item/CS_URS_2021_02/572241111"/>
    <hyperlink ref="F124" r:id="rId10" display="https://podminky.urs.cz/item/CS_URS_2021_02/59381004"/>
    <hyperlink ref="F128" r:id="rId11" display="https://podminky.urs.cz/item/CS_URS_2021_02/113151111"/>
    <hyperlink ref="F141" r:id="rId12" display="https://podminky.urs.cz/item/CS_URS_2021_02/938908411"/>
    <hyperlink ref="F146" r:id="rId13" display="https://podminky.urs.cz/item/CS_URS_2021_02/998226011"/>
    <hyperlink ref="F151" r:id="rId14" display="https://podminky.urs.cz/item/CS_URS_2021_02/034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92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Svratka, km 164,038 - 166,580 - PBPPO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93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1066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18. 2. 2021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ROUND((SUM(BE84:BE116)),  2)</f>
        <v>0</v>
      </c>
      <c r="G33" s="38"/>
      <c r="H33" s="38"/>
      <c r="I33" s="148">
        <v>0.20999999999999999</v>
      </c>
      <c r="J33" s="147">
        <f>ROUND(((SUM(BE84:BE116))*I33),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ROUND((SUM(BF84:BF116)),  2)</f>
        <v>0</v>
      </c>
      <c r="G34" s="38"/>
      <c r="H34" s="38"/>
      <c r="I34" s="148">
        <v>0.14999999999999999</v>
      </c>
      <c r="J34" s="147">
        <f>ROUND(((SUM(BF84:BF116))*I34),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ROUND((SUM(BG84:BG116)),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ROUND((SUM(BH84:BH116)),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ROUND((SUM(BI84:BI116)),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Svratka, km 164,038 - 166,580 - PBPPO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3083-19/4 -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Svratka</v>
      </c>
      <c r="G52" s="40"/>
      <c r="H52" s="40"/>
      <c r="I52" s="32" t="s">
        <v>23</v>
      </c>
      <c r="J52" s="72" t="str">
        <f>IF(J12="","",J12)</f>
        <v>18. 2. 2021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Povodí Moravy, s.p., Dřevařská 11, 602 00 Brno</v>
      </c>
      <c r="G54" s="40"/>
      <c r="H54" s="40"/>
      <c r="I54" s="32" t="s">
        <v>31</v>
      </c>
      <c r="J54" s="36" t="str">
        <f>E21</f>
        <v>AGROPROJEKT PSO,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54.4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AGROPROJEKT PSO, s.r.o., Slavíčkova 840/1b, 638 00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96</v>
      </c>
      <c r="D57" s="162"/>
      <c r="E57" s="162"/>
      <c r="F57" s="162"/>
      <c r="G57" s="162"/>
      <c r="H57" s="162"/>
      <c r="I57" s="162"/>
      <c r="J57" s="163" t="s">
        <v>97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65"/>
      <c r="C60" s="166"/>
      <c r="D60" s="167" t="s">
        <v>988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1067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989</v>
      </c>
      <c r="E62" s="174"/>
      <c r="F62" s="174"/>
      <c r="G62" s="174"/>
      <c r="H62" s="174"/>
      <c r="I62" s="174"/>
      <c r="J62" s="175">
        <f>J105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1068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1069</v>
      </c>
      <c r="E64" s="174"/>
      <c r="F64" s="174"/>
      <c r="G64" s="174"/>
      <c r="H64" s="174"/>
      <c r="I64" s="174"/>
      <c r="J64" s="175">
        <f>J113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103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Svratka, km 164,038 - 166,580 - PBPPO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93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3083-19/4 - Vedlejší rozpočtové náklady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Svratka</v>
      </c>
      <c r="G78" s="40"/>
      <c r="H78" s="40"/>
      <c r="I78" s="32" t="s">
        <v>23</v>
      </c>
      <c r="J78" s="72" t="str">
        <f>IF(J12="","",J12)</f>
        <v>18. 2. 2021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Povodí Moravy, s.p., Dřevařská 11, 602 00 Brno</v>
      </c>
      <c r="G80" s="40"/>
      <c r="H80" s="40"/>
      <c r="I80" s="32" t="s">
        <v>31</v>
      </c>
      <c r="J80" s="36" t="str">
        <f>E21</f>
        <v>AGROPROJEKT PSO,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54.4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AGROPROJEKT PSO, s.r.o., Slavíčkova 840/1b, 638 00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104</v>
      </c>
      <c r="D83" s="180" t="s">
        <v>57</v>
      </c>
      <c r="E83" s="180" t="s">
        <v>53</v>
      </c>
      <c r="F83" s="180" t="s">
        <v>54</v>
      </c>
      <c r="G83" s="180" t="s">
        <v>105</v>
      </c>
      <c r="H83" s="180" t="s">
        <v>106</v>
      </c>
      <c r="I83" s="180" t="s">
        <v>107</v>
      </c>
      <c r="J83" s="180" t="s">
        <v>97</v>
      </c>
      <c r="K83" s="181" t="s">
        <v>108</v>
      </c>
      <c r="L83" s="182"/>
      <c r="M83" s="92" t="s">
        <v>19</v>
      </c>
      <c r="N83" s="93" t="s">
        <v>42</v>
      </c>
      <c r="O83" s="93" t="s">
        <v>109</v>
      </c>
      <c r="P83" s="93" t="s">
        <v>110</v>
      </c>
      <c r="Q83" s="93" t="s">
        <v>111</v>
      </c>
      <c r="R83" s="93" t="s">
        <v>112</v>
      </c>
      <c r="S83" s="93" t="s">
        <v>113</v>
      </c>
      <c r="T83" s="94" t="s">
        <v>114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115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71</v>
      </c>
      <c r="AU84" s="17" t="s">
        <v>98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71</v>
      </c>
      <c r="E85" s="191" t="s">
        <v>1057</v>
      </c>
      <c r="F85" s="191" t="s">
        <v>90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P86+P105+P109+P113</f>
        <v>0</v>
      </c>
      <c r="Q85" s="196"/>
      <c r="R85" s="197">
        <f>R86+R105+R109+R113</f>
        <v>0</v>
      </c>
      <c r="S85" s="196"/>
      <c r="T85" s="198">
        <f>T86+T105+T109+T113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143</v>
      </c>
      <c r="AT85" s="200" t="s">
        <v>71</v>
      </c>
      <c r="AU85" s="200" t="s">
        <v>72</v>
      </c>
      <c r="AY85" s="199" t="s">
        <v>118</v>
      </c>
      <c r="BK85" s="201">
        <f>BK86+BK105+BK109+BK113</f>
        <v>0</v>
      </c>
    </row>
    <row r="86" s="12" customFormat="1" ht="22.8" customHeight="1">
      <c r="A86" s="12"/>
      <c r="B86" s="188"/>
      <c r="C86" s="189"/>
      <c r="D86" s="190" t="s">
        <v>71</v>
      </c>
      <c r="E86" s="202" t="s">
        <v>1070</v>
      </c>
      <c r="F86" s="202" t="s">
        <v>1071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SUM(P87:P104)</f>
        <v>0</v>
      </c>
      <c r="Q86" s="196"/>
      <c r="R86" s="197">
        <f>SUM(R87:R104)</f>
        <v>0</v>
      </c>
      <c r="S86" s="196"/>
      <c r="T86" s="198">
        <f>SUM(T87:T104)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143</v>
      </c>
      <c r="AT86" s="200" t="s">
        <v>71</v>
      </c>
      <c r="AU86" s="200" t="s">
        <v>80</v>
      </c>
      <c r="AY86" s="199" t="s">
        <v>118</v>
      </c>
      <c r="BK86" s="201">
        <f>SUM(BK87:BK104)</f>
        <v>0</v>
      </c>
    </row>
    <row r="87" s="2" customFormat="1" ht="16.5" customHeight="1">
      <c r="A87" s="38"/>
      <c r="B87" s="39"/>
      <c r="C87" s="204" t="s">
        <v>80</v>
      </c>
      <c r="D87" s="204" t="s">
        <v>120</v>
      </c>
      <c r="E87" s="205" t="s">
        <v>1072</v>
      </c>
      <c r="F87" s="206" t="s">
        <v>1073</v>
      </c>
      <c r="G87" s="207" t="s">
        <v>489</v>
      </c>
      <c r="H87" s="208">
        <v>1</v>
      </c>
      <c r="I87" s="209"/>
      <c r="J87" s="210">
        <f>ROUND(I87*H87,2)</f>
        <v>0</v>
      </c>
      <c r="K87" s="206" t="s">
        <v>124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1063</v>
      </c>
      <c r="AT87" s="215" t="s">
        <v>120</v>
      </c>
      <c r="AU87" s="215" t="s">
        <v>82</v>
      </c>
      <c r="AY87" s="17" t="s">
        <v>118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1063</v>
      </c>
      <c r="BM87" s="215" t="s">
        <v>1074</v>
      </c>
    </row>
    <row r="88" s="2" customFormat="1">
      <c r="A88" s="38"/>
      <c r="B88" s="39"/>
      <c r="C88" s="40"/>
      <c r="D88" s="217" t="s">
        <v>127</v>
      </c>
      <c r="E88" s="40"/>
      <c r="F88" s="218" t="s">
        <v>1073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127</v>
      </c>
      <c r="AU88" s="17" t="s">
        <v>82</v>
      </c>
    </row>
    <row r="89" s="2" customFormat="1">
      <c r="A89" s="38"/>
      <c r="B89" s="39"/>
      <c r="C89" s="40"/>
      <c r="D89" s="222" t="s">
        <v>129</v>
      </c>
      <c r="E89" s="40"/>
      <c r="F89" s="223" t="s">
        <v>1075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129</v>
      </c>
      <c r="AU89" s="17" t="s">
        <v>82</v>
      </c>
    </row>
    <row r="90" s="2" customFormat="1" ht="16.5" customHeight="1">
      <c r="A90" s="38"/>
      <c r="B90" s="39"/>
      <c r="C90" s="204" t="s">
        <v>82</v>
      </c>
      <c r="D90" s="204" t="s">
        <v>120</v>
      </c>
      <c r="E90" s="205" t="s">
        <v>1076</v>
      </c>
      <c r="F90" s="206" t="s">
        <v>1077</v>
      </c>
      <c r="G90" s="207" t="s">
        <v>489</v>
      </c>
      <c r="H90" s="208">
        <v>1</v>
      </c>
      <c r="I90" s="209"/>
      <c r="J90" s="210">
        <f>ROUND(I90*H90,2)</f>
        <v>0</v>
      </c>
      <c r="K90" s="206" t="s">
        <v>124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1063</v>
      </c>
      <c r="AT90" s="215" t="s">
        <v>120</v>
      </c>
      <c r="AU90" s="215" t="s">
        <v>82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1063</v>
      </c>
      <c r="BM90" s="215" t="s">
        <v>1078</v>
      </c>
    </row>
    <row r="91" s="2" customFormat="1">
      <c r="A91" s="38"/>
      <c r="B91" s="39"/>
      <c r="C91" s="40"/>
      <c r="D91" s="217" t="s">
        <v>127</v>
      </c>
      <c r="E91" s="40"/>
      <c r="F91" s="218" t="s">
        <v>1077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127</v>
      </c>
      <c r="AU91" s="17" t="s">
        <v>82</v>
      </c>
    </row>
    <row r="92" s="2" customFormat="1">
      <c r="A92" s="38"/>
      <c r="B92" s="39"/>
      <c r="C92" s="40"/>
      <c r="D92" s="222" t="s">
        <v>129</v>
      </c>
      <c r="E92" s="40"/>
      <c r="F92" s="223" t="s">
        <v>1079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129</v>
      </c>
      <c r="AU92" s="17" t="s">
        <v>82</v>
      </c>
    </row>
    <row r="93" s="2" customFormat="1" ht="16.5" customHeight="1">
      <c r="A93" s="38"/>
      <c r="B93" s="39"/>
      <c r="C93" s="204" t="s">
        <v>131</v>
      </c>
      <c r="D93" s="204" t="s">
        <v>120</v>
      </c>
      <c r="E93" s="205" t="s">
        <v>1080</v>
      </c>
      <c r="F93" s="206" t="s">
        <v>1081</v>
      </c>
      <c r="G93" s="207" t="s">
        <v>489</v>
      </c>
      <c r="H93" s="208">
        <v>1</v>
      </c>
      <c r="I93" s="209"/>
      <c r="J93" s="210">
        <f>ROUND(I93*H93,2)</f>
        <v>0</v>
      </c>
      <c r="K93" s="206" t="s">
        <v>124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1063</v>
      </c>
      <c r="AT93" s="215" t="s">
        <v>120</v>
      </c>
      <c r="AU93" s="215" t="s">
        <v>82</v>
      </c>
      <c r="AY93" s="17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1063</v>
      </c>
      <c r="BM93" s="215" t="s">
        <v>1082</v>
      </c>
    </row>
    <row r="94" s="2" customFormat="1">
      <c r="A94" s="38"/>
      <c r="B94" s="39"/>
      <c r="C94" s="40"/>
      <c r="D94" s="217" t="s">
        <v>127</v>
      </c>
      <c r="E94" s="40"/>
      <c r="F94" s="218" t="s">
        <v>1081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127</v>
      </c>
      <c r="AU94" s="17" t="s">
        <v>82</v>
      </c>
    </row>
    <row r="95" s="2" customFormat="1">
      <c r="A95" s="38"/>
      <c r="B95" s="39"/>
      <c r="C95" s="40"/>
      <c r="D95" s="222" t="s">
        <v>129</v>
      </c>
      <c r="E95" s="40"/>
      <c r="F95" s="223" t="s">
        <v>1083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129</v>
      </c>
      <c r="AU95" s="17" t="s">
        <v>82</v>
      </c>
    </row>
    <row r="96" s="2" customFormat="1" ht="16.5" customHeight="1">
      <c r="A96" s="38"/>
      <c r="B96" s="39"/>
      <c r="C96" s="204" t="s">
        <v>125</v>
      </c>
      <c r="D96" s="204" t="s">
        <v>120</v>
      </c>
      <c r="E96" s="205" t="s">
        <v>1084</v>
      </c>
      <c r="F96" s="206" t="s">
        <v>1085</v>
      </c>
      <c r="G96" s="207" t="s">
        <v>489</v>
      </c>
      <c r="H96" s="208">
        <v>1</v>
      </c>
      <c r="I96" s="209"/>
      <c r="J96" s="210">
        <f>ROUND(I96*H96,2)</f>
        <v>0</v>
      </c>
      <c r="K96" s="206" t="s">
        <v>124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1063</v>
      </c>
      <c r="AT96" s="215" t="s">
        <v>120</v>
      </c>
      <c r="AU96" s="215" t="s">
        <v>82</v>
      </c>
      <c r="AY96" s="17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1063</v>
      </c>
      <c r="BM96" s="215" t="s">
        <v>1086</v>
      </c>
    </row>
    <row r="97" s="2" customFormat="1">
      <c r="A97" s="38"/>
      <c r="B97" s="39"/>
      <c r="C97" s="40"/>
      <c r="D97" s="217" t="s">
        <v>127</v>
      </c>
      <c r="E97" s="40"/>
      <c r="F97" s="218" t="s">
        <v>1085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127</v>
      </c>
      <c r="AU97" s="17" t="s">
        <v>82</v>
      </c>
    </row>
    <row r="98" s="2" customFormat="1">
      <c r="A98" s="38"/>
      <c r="B98" s="39"/>
      <c r="C98" s="40"/>
      <c r="D98" s="222" t="s">
        <v>129</v>
      </c>
      <c r="E98" s="40"/>
      <c r="F98" s="223" t="s">
        <v>1087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129</v>
      </c>
      <c r="AU98" s="17" t="s">
        <v>82</v>
      </c>
    </row>
    <row r="99" s="2" customFormat="1" ht="16.5" customHeight="1">
      <c r="A99" s="38"/>
      <c r="B99" s="39"/>
      <c r="C99" s="204" t="s">
        <v>143</v>
      </c>
      <c r="D99" s="204" t="s">
        <v>120</v>
      </c>
      <c r="E99" s="205" t="s">
        <v>1088</v>
      </c>
      <c r="F99" s="206" t="s">
        <v>1089</v>
      </c>
      <c r="G99" s="207" t="s">
        <v>489</v>
      </c>
      <c r="H99" s="208">
        <v>1</v>
      </c>
      <c r="I99" s="209"/>
      <c r="J99" s="210">
        <f>ROUND(I99*H99,2)</f>
        <v>0</v>
      </c>
      <c r="K99" s="206" t="s">
        <v>124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1063</v>
      </c>
      <c r="AT99" s="215" t="s">
        <v>120</v>
      </c>
      <c r="AU99" s="215" t="s">
        <v>82</v>
      </c>
      <c r="AY99" s="17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1063</v>
      </c>
      <c r="BM99" s="215" t="s">
        <v>1090</v>
      </c>
    </row>
    <row r="100" s="2" customFormat="1">
      <c r="A100" s="38"/>
      <c r="B100" s="39"/>
      <c r="C100" s="40"/>
      <c r="D100" s="217" t="s">
        <v>127</v>
      </c>
      <c r="E100" s="40"/>
      <c r="F100" s="218" t="s">
        <v>1089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127</v>
      </c>
      <c r="AU100" s="17" t="s">
        <v>82</v>
      </c>
    </row>
    <row r="101" s="2" customFormat="1">
      <c r="A101" s="38"/>
      <c r="B101" s="39"/>
      <c r="C101" s="40"/>
      <c r="D101" s="222" t="s">
        <v>129</v>
      </c>
      <c r="E101" s="40"/>
      <c r="F101" s="223" t="s">
        <v>1091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129</v>
      </c>
      <c r="AU101" s="17" t="s">
        <v>82</v>
      </c>
    </row>
    <row r="102" s="2" customFormat="1" ht="16.5" customHeight="1">
      <c r="A102" s="38"/>
      <c r="B102" s="39"/>
      <c r="C102" s="204" t="s">
        <v>149</v>
      </c>
      <c r="D102" s="204" t="s">
        <v>120</v>
      </c>
      <c r="E102" s="205" t="s">
        <v>1092</v>
      </c>
      <c r="F102" s="206" t="s">
        <v>1093</v>
      </c>
      <c r="G102" s="207" t="s">
        <v>489</v>
      </c>
      <c r="H102" s="208">
        <v>1</v>
      </c>
      <c r="I102" s="209"/>
      <c r="J102" s="210">
        <f>ROUND(I102*H102,2)</f>
        <v>0</v>
      </c>
      <c r="K102" s="206" t="s">
        <v>124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1063</v>
      </c>
      <c r="AT102" s="215" t="s">
        <v>120</v>
      </c>
      <c r="AU102" s="215" t="s">
        <v>82</v>
      </c>
      <c r="AY102" s="17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1063</v>
      </c>
      <c r="BM102" s="215" t="s">
        <v>1094</v>
      </c>
    </row>
    <row r="103" s="2" customFormat="1">
      <c r="A103" s="38"/>
      <c r="B103" s="39"/>
      <c r="C103" s="40"/>
      <c r="D103" s="217" t="s">
        <v>127</v>
      </c>
      <c r="E103" s="40"/>
      <c r="F103" s="218" t="s">
        <v>1093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127</v>
      </c>
      <c r="AU103" s="17" t="s">
        <v>82</v>
      </c>
    </row>
    <row r="104" s="2" customFormat="1">
      <c r="A104" s="38"/>
      <c r="B104" s="39"/>
      <c r="C104" s="40"/>
      <c r="D104" s="222" t="s">
        <v>129</v>
      </c>
      <c r="E104" s="40"/>
      <c r="F104" s="223" t="s">
        <v>1095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129</v>
      </c>
      <c r="AU104" s="17" t="s">
        <v>82</v>
      </c>
    </row>
    <row r="105" s="12" customFormat="1" ht="22.8" customHeight="1">
      <c r="A105" s="12"/>
      <c r="B105" s="188"/>
      <c r="C105" s="189"/>
      <c r="D105" s="190" t="s">
        <v>71</v>
      </c>
      <c r="E105" s="202" t="s">
        <v>1058</v>
      </c>
      <c r="F105" s="202" t="s">
        <v>1059</v>
      </c>
      <c r="G105" s="189"/>
      <c r="H105" s="189"/>
      <c r="I105" s="192"/>
      <c r="J105" s="203">
        <f>BK105</f>
        <v>0</v>
      </c>
      <c r="K105" s="189"/>
      <c r="L105" s="194"/>
      <c r="M105" s="195"/>
      <c r="N105" s="196"/>
      <c r="O105" s="196"/>
      <c r="P105" s="197">
        <f>SUM(P106:P108)</f>
        <v>0</v>
      </c>
      <c r="Q105" s="196"/>
      <c r="R105" s="197">
        <f>SUM(R106:R108)</f>
        <v>0</v>
      </c>
      <c r="S105" s="196"/>
      <c r="T105" s="198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9" t="s">
        <v>143</v>
      </c>
      <c r="AT105" s="200" t="s">
        <v>71</v>
      </c>
      <c r="AU105" s="200" t="s">
        <v>80</v>
      </c>
      <c r="AY105" s="199" t="s">
        <v>118</v>
      </c>
      <c r="BK105" s="201">
        <f>SUM(BK106:BK108)</f>
        <v>0</v>
      </c>
    </row>
    <row r="106" s="2" customFormat="1" ht="16.5" customHeight="1">
      <c r="A106" s="38"/>
      <c r="B106" s="39"/>
      <c r="C106" s="204" t="s">
        <v>155</v>
      </c>
      <c r="D106" s="204" t="s">
        <v>120</v>
      </c>
      <c r="E106" s="205" t="s">
        <v>1096</v>
      </c>
      <c r="F106" s="206" t="s">
        <v>1059</v>
      </c>
      <c r="G106" s="207" t="s">
        <v>489</v>
      </c>
      <c r="H106" s="208">
        <v>1</v>
      </c>
      <c r="I106" s="209"/>
      <c r="J106" s="210">
        <f>ROUND(I106*H106,2)</f>
        <v>0</v>
      </c>
      <c r="K106" s="206" t="s">
        <v>124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1063</v>
      </c>
      <c r="AT106" s="215" t="s">
        <v>120</v>
      </c>
      <c r="AU106" s="215" t="s">
        <v>82</v>
      </c>
      <c r="AY106" s="17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1063</v>
      </c>
      <c r="BM106" s="215" t="s">
        <v>1097</v>
      </c>
    </row>
    <row r="107" s="2" customFormat="1">
      <c r="A107" s="38"/>
      <c r="B107" s="39"/>
      <c r="C107" s="40"/>
      <c r="D107" s="217" t="s">
        <v>127</v>
      </c>
      <c r="E107" s="40"/>
      <c r="F107" s="218" t="s">
        <v>1059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127</v>
      </c>
      <c r="AU107" s="17" t="s">
        <v>82</v>
      </c>
    </row>
    <row r="108" s="2" customFormat="1">
      <c r="A108" s="38"/>
      <c r="B108" s="39"/>
      <c r="C108" s="40"/>
      <c r="D108" s="222" t="s">
        <v>129</v>
      </c>
      <c r="E108" s="40"/>
      <c r="F108" s="223" t="s">
        <v>1098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129</v>
      </c>
      <c r="AU108" s="17" t="s">
        <v>82</v>
      </c>
    </row>
    <row r="109" s="12" customFormat="1" ht="22.8" customHeight="1">
      <c r="A109" s="12"/>
      <c r="B109" s="188"/>
      <c r="C109" s="189"/>
      <c r="D109" s="190" t="s">
        <v>71</v>
      </c>
      <c r="E109" s="202" t="s">
        <v>1099</v>
      </c>
      <c r="F109" s="202" t="s">
        <v>1100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SUM(P110:P112)</f>
        <v>0</v>
      </c>
      <c r="Q109" s="196"/>
      <c r="R109" s="197">
        <f>SUM(R110:R112)</f>
        <v>0</v>
      </c>
      <c r="S109" s="196"/>
      <c r="T109" s="198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143</v>
      </c>
      <c r="AT109" s="200" t="s">
        <v>71</v>
      </c>
      <c r="AU109" s="200" t="s">
        <v>80</v>
      </c>
      <c r="AY109" s="199" t="s">
        <v>118</v>
      </c>
      <c r="BK109" s="201">
        <f>SUM(BK110:BK112)</f>
        <v>0</v>
      </c>
    </row>
    <row r="110" s="2" customFormat="1" ht="16.5" customHeight="1">
      <c r="A110" s="38"/>
      <c r="B110" s="39"/>
      <c r="C110" s="204" t="s">
        <v>161</v>
      </c>
      <c r="D110" s="204" t="s">
        <v>120</v>
      </c>
      <c r="E110" s="205" t="s">
        <v>1101</v>
      </c>
      <c r="F110" s="206" t="s">
        <v>1102</v>
      </c>
      <c r="G110" s="207" t="s">
        <v>489</v>
      </c>
      <c r="H110" s="208">
        <v>1</v>
      </c>
      <c r="I110" s="209"/>
      <c r="J110" s="210">
        <f>ROUND(I110*H110,2)</f>
        <v>0</v>
      </c>
      <c r="K110" s="206" t="s">
        <v>124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1063</v>
      </c>
      <c r="AT110" s="215" t="s">
        <v>120</v>
      </c>
      <c r="AU110" s="215" t="s">
        <v>82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1063</v>
      </c>
      <c r="BM110" s="215" t="s">
        <v>1103</v>
      </c>
    </row>
    <row r="111" s="2" customFormat="1">
      <c r="A111" s="38"/>
      <c r="B111" s="39"/>
      <c r="C111" s="40"/>
      <c r="D111" s="217" t="s">
        <v>127</v>
      </c>
      <c r="E111" s="40"/>
      <c r="F111" s="218" t="s">
        <v>1102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127</v>
      </c>
      <c r="AU111" s="17" t="s">
        <v>82</v>
      </c>
    </row>
    <row r="112" s="2" customFormat="1">
      <c r="A112" s="38"/>
      <c r="B112" s="39"/>
      <c r="C112" s="40"/>
      <c r="D112" s="222" t="s">
        <v>129</v>
      </c>
      <c r="E112" s="40"/>
      <c r="F112" s="223" t="s">
        <v>1104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129</v>
      </c>
      <c r="AU112" s="17" t="s">
        <v>82</v>
      </c>
    </row>
    <row r="113" s="12" customFormat="1" ht="22.8" customHeight="1">
      <c r="A113" s="12"/>
      <c r="B113" s="188"/>
      <c r="C113" s="189"/>
      <c r="D113" s="190" t="s">
        <v>71</v>
      </c>
      <c r="E113" s="202" t="s">
        <v>1105</v>
      </c>
      <c r="F113" s="202" t="s">
        <v>1106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SUM(P114:P116)</f>
        <v>0</v>
      </c>
      <c r="Q113" s="196"/>
      <c r="R113" s="197">
        <f>SUM(R114:R116)</f>
        <v>0</v>
      </c>
      <c r="S113" s="196"/>
      <c r="T113" s="198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143</v>
      </c>
      <c r="AT113" s="200" t="s">
        <v>71</v>
      </c>
      <c r="AU113" s="200" t="s">
        <v>80</v>
      </c>
      <c r="AY113" s="199" t="s">
        <v>118</v>
      </c>
      <c r="BK113" s="201">
        <f>SUM(BK114:BK116)</f>
        <v>0</v>
      </c>
    </row>
    <row r="114" s="2" customFormat="1" ht="16.5" customHeight="1">
      <c r="A114" s="38"/>
      <c r="B114" s="39"/>
      <c r="C114" s="204" t="s">
        <v>173</v>
      </c>
      <c r="D114" s="204" t="s">
        <v>120</v>
      </c>
      <c r="E114" s="205" t="s">
        <v>1107</v>
      </c>
      <c r="F114" s="206" t="s">
        <v>1108</v>
      </c>
      <c r="G114" s="207" t="s">
        <v>489</v>
      </c>
      <c r="H114" s="208">
        <v>1</v>
      </c>
      <c r="I114" s="209"/>
      <c r="J114" s="210">
        <f>ROUND(I114*H114,2)</f>
        <v>0</v>
      </c>
      <c r="K114" s="206" t="s">
        <v>124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1063</v>
      </c>
      <c r="AT114" s="215" t="s">
        <v>120</v>
      </c>
      <c r="AU114" s="215" t="s">
        <v>82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1063</v>
      </c>
      <c r="BM114" s="215" t="s">
        <v>1109</v>
      </c>
    </row>
    <row r="115" s="2" customFormat="1">
      <c r="A115" s="38"/>
      <c r="B115" s="39"/>
      <c r="C115" s="40"/>
      <c r="D115" s="217" t="s">
        <v>127</v>
      </c>
      <c r="E115" s="40"/>
      <c r="F115" s="218" t="s">
        <v>1108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127</v>
      </c>
      <c r="AU115" s="17" t="s">
        <v>82</v>
      </c>
    </row>
    <row r="116" s="2" customFormat="1">
      <c r="A116" s="38"/>
      <c r="B116" s="39"/>
      <c r="C116" s="40"/>
      <c r="D116" s="222" t="s">
        <v>129</v>
      </c>
      <c r="E116" s="40"/>
      <c r="F116" s="223" t="s">
        <v>1110</v>
      </c>
      <c r="G116" s="40"/>
      <c r="H116" s="40"/>
      <c r="I116" s="219"/>
      <c r="J116" s="40"/>
      <c r="K116" s="40"/>
      <c r="L116" s="44"/>
      <c r="M116" s="246"/>
      <c r="N116" s="247"/>
      <c r="O116" s="248"/>
      <c r="P116" s="248"/>
      <c r="Q116" s="248"/>
      <c r="R116" s="248"/>
      <c r="S116" s="248"/>
      <c r="T116" s="249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129</v>
      </c>
      <c r="AU116" s="17" t="s">
        <v>82</v>
      </c>
    </row>
    <row r="117" s="2" customFormat="1" ht="6.96" customHeight="1">
      <c r="A117" s="38"/>
      <c r="B117" s="59"/>
      <c r="C117" s="60"/>
      <c r="D117" s="60"/>
      <c r="E117" s="60"/>
      <c r="F117" s="60"/>
      <c r="G117" s="60"/>
      <c r="H117" s="60"/>
      <c r="I117" s="60"/>
      <c r="J117" s="60"/>
      <c r="K117" s="60"/>
      <c r="L117" s="44"/>
      <c r="M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</sheetData>
  <sheetProtection sheet="1" autoFilter="0" formatColumns="0" formatRows="0" objects="1" scenarios="1" spinCount="100000" saltValue="FLTDksgQczWS3Q3ZcZSCvMeRq0R+bGZxvlqDEBvI048NniSz4FuY+BuYioRSUhYfAQXjhyVAPT+66rtQTnjIVA==" hashValue="x9Db6hN29FOildm4hgO0aUMwi8D68RSRl+DiLbQmGHZ8OFRIgl18P8Ct/AvQUohyMAfSukADIDMskyWcz3fOaw==" algorithmName="SHA-512" password="CC35"/>
  <autoFilter ref="C83:K1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011303000"/>
    <hyperlink ref="F92" r:id="rId2" display="https://podminky.urs.cz/item/CS_URS_2021_02/012103000"/>
    <hyperlink ref="F95" r:id="rId3" display="https://podminky.urs.cz/item/CS_URS_2021_02/012303000"/>
    <hyperlink ref="F98" r:id="rId4" display="https://podminky.urs.cz/item/CS_URS_2021_02/013254000"/>
    <hyperlink ref="F101" r:id="rId5" display="https://podminky.urs.cz/item/CS_URS_2021_02/013274000"/>
    <hyperlink ref="F104" r:id="rId6" display="https://podminky.urs.cz/item/CS_URS_2021_02/013284000"/>
    <hyperlink ref="F108" r:id="rId7" display="https://podminky.urs.cz/item/CS_URS_2021_02/030001000"/>
    <hyperlink ref="F112" r:id="rId8" display="https://podminky.urs.cz/item/CS_URS_2021_02/041903000"/>
    <hyperlink ref="F116" r:id="rId9" display="https://podminky.urs.cz/item/CS_URS_2021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1111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1112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1113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1114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1115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1116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1117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1118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1119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1120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1121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79</v>
      </c>
      <c r="F18" s="272" t="s">
        <v>1122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1123</v>
      </c>
      <c r="F19" s="272" t="s">
        <v>1124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1125</v>
      </c>
      <c r="F20" s="272" t="s">
        <v>1126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1127</v>
      </c>
      <c r="F21" s="272" t="s">
        <v>1128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1129</v>
      </c>
      <c r="F22" s="272" t="s">
        <v>1130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1131</v>
      </c>
      <c r="F23" s="272" t="s">
        <v>1132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1133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1134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1135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1136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1137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1138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1139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1140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1141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104</v>
      </c>
      <c r="F36" s="272"/>
      <c r="G36" s="272" t="s">
        <v>1142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1143</v>
      </c>
      <c r="F37" s="272"/>
      <c r="G37" s="272" t="s">
        <v>1144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53</v>
      </c>
      <c r="F38" s="272"/>
      <c r="G38" s="272" t="s">
        <v>1145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54</v>
      </c>
      <c r="F39" s="272"/>
      <c r="G39" s="272" t="s">
        <v>1146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105</v>
      </c>
      <c r="F40" s="272"/>
      <c r="G40" s="272" t="s">
        <v>1147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106</v>
      </c>
      <c r="F41" s="272"/>
      <c r="G41" s="272" t="s">
        <v>1148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1149</v>
      </c>
      <c r="F42" s="272"/>
      <c r="G42" s="272" t="s">
        <v>1150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1151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1152</v>
      </c>
      <c r="F44" s="272"/>
      <c r="G44" s="272" t="s">
        <v>1153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108</v>
      </c>
      <c r="F45" s="272"/>
      <c r="G45" s="272" t="s">
        <v>1154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1155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1156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1157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1158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1159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1160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1161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1162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1163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1164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1165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1166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1167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1168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1169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1170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1171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1172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1173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1174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1175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1176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1177</v>
      </c>
      <c r="D76" s="290"/>
      <c r="E76" s="290"/>
      <c r="F76" s="290" t="s">
        <v>1178</v>
      </c>
      <c r="G76" s="291"/>
      <c r="H76" s="290" t="s">
        <v>54</v>
      </c>
      <c r="I76" s="290" t="s">
        <v>57</v>
      </c>
      <c r="J76" s="290" t="s">
        <v>1179</v>
      </c>
      <c r="K76" s="289"/>
    </row>
    <row r="77" s="1" customFormat="1" ht="17.25" customHeight="1">
      <c r="B77" s="287"/>
      <c r="C77" s="292" t="s">
        <v>1180</v>
      </c>
      <c r="D77" s="292"/>
      <c r="E77" s="292"/>
      <c r="F77" s="293" t="s">
        <v>1181</v>
      </c>
      <c r="G77" s="294"/>
      <c r="H77" s="292"/>
      <c r="I77" s="292"/>
      <c r="J77" s="292" t="s">
        <v>1182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53</v>
      </c>
      <c r="D79" s="297"/>
      <c r="E79" s="297"/>
      <c r="F79" s="298" t="s">
        <v>1183</v>
      </c>
      <c r="G79" s="299"/>
      <c r="H79" s="275" t="s">
        <v>1184</v>
      </c>
      <c r="I79" s="275" t="s">
        <v>1185</v>
      </c>
      <c r="J79" s="275">
        <v>20</v>
      </c>
      <c r="K79" s="289"/>
    </row>
    <row r="80" s="1" customFormat="1" ht="15" customHeight="1">
      <c r="B80" s="287"/>
      <c r="C80" s="275" t="s">
        <v>1186</v>
      </c>
      <c r="D80" s="275"/>
      <c r="E80" s="275"/>
      <c r="F80" s="298" t="s">
        <v>1183</v>
      </c>
      <c r="G80" s="299"/>
      <c r="H80" s="275" t="s">
        <v>1187</v>
      </c>
      <c r="I80" s="275" t="s">
        <v>1185</v>
      </c>
      <c r="J80" s="275">
        <v>120</v>
      </c>
      <c r="K80" s="289"/>
    </row>
    <row r="81" s="1" customFormat="1" ht="15" customHeight="1">
      <c r="B81" s="300"/>
      <c r="C81" s="275" t="s">
        <v>1188</v>
      </c>
      <c r="D81" s="275"/>
      <c r="E81" s="275"/>
      <c r="F81" s="298" t="s">
        <v>1189</v>
      </c>
      <c r="G81" s="299"/>
      <c r="H81" s="275" t="s">
        <v>1190</v>
      </c>
      <c r="I81" s="275" t="s">
        <v>1185</v>
      </c>
      <c r="J81" s="275">
        <v>50</v>
      </c>
      <c r="K81" s="289"/>
    </row>
    <row r="82" s="1" customFormat="1" ht="15" customHeight="1">
      <c r="B82" s="300"/>
      <c r="C82" s="275" t="s">
        <v>1191</v>
      </c>
      <c r="D82" s="275"/>
      <c r="E82" s="275"/>
      <c r="F82" s="298" t="s">
        <v>1183</v>
      </c>
      <c r="G82" s="299"/>
      <c r="H82" s="275" t="s">
        <v>1192</v>
      </c>
      <c r="I82" s="275" t="s">
        <v>1193</v>
      </c>
      <c r="J82" s="275"/>
      <c r="K82" s="289"/>
    </row>
    <row r="83" s="1" customFormat="1" ht="15" customHeight="1">
      <c r="B83" s="300"/>
      <c r="C83" s="301" t="s">
        <v>1194</v>
      </c>
      <c r="D83" s="301"/>
      <c r="E83" s="301"/>
      <c r="F83" s="302" t="s">
        <v>1189</v>
      </c>
      <c r="G83" s="301"/>
      <c r="H83" s="301" t="s">
        <v>1195</v>
      </c>
      <c r="I83" s="301" t="s">
        <v>1185</v>
      </c>
      <c r="J83" s="301">
        <v>15</v>
      </c>
      <c r="K83" s="289"/>
    </row>
    <row r="84" s="1" customFormat="1" ht="15" customHeight="1">
      <c r="B84" s="300"/>
      <c r="C84" s="301" t="s">
        <v>1196</v>
      </c>
      <c r="D84" s="301"/>
      <c r="E84" s="301"/>
      <c r="F84" s="302" t="s">
        <v>1189</v>
      </c>
      <c r="G84" s="301"/>
      <c r="H84" s="301" t="s">
        <v>1197</v>
      </c>
      <c r="I84" s="301" t="s">
        <v>1185</v>
      </c>
      <c r="J84" s="301">
        <v>15</v>
      </c>
      <c r="K84" s="289"/>
    </row>
    <row r="85" s="1" customFormat="1" ht="15" customHeight="1">
      <c r="B85" s="300"/>
      <c r="C85" s="301" t="s">
        <v>1198</v>
      </c>
      <c r="D85" s="301"/>
      <c r="E85" s="301"/>
      <c r="F85" s="302" t="s">
        <v>1189</v>
      </c>
      <c r="G85" s="301"/>
      <c r="H85" s="301" t="s">
        <v>1199</v>
      </c>
      <c r="I85" s="301" t="s">
        <v>1185</v>
      </c>
      <c r="J85" s="301">
        <v>20</v>
      </c>
      <c r="K85" s="289"/>
    </row>
    <row r="86" s="1" customFormat="1" ht="15" customHeight="1">
      <c r="B86" s="300"/>
      <c r="C86" s="301" t="s">
        <v>1200</v>
      </c>
      <c r="D86" s="301"/>
      <c r="E86" s="301"/>
      <c r="F86" s="302" t="s">
        <v>1189</v>
      </c>
      <c r="G86" s="301"/>
      <c r="H86" s="301" t="s">
        <v>1201</v>
      </c>
      <c r="I86" s="301" t="s">
        <v>1185</v>
      </c>
      <c r="J86" s="301">
        <v>20</v>
      </c>
      <c r="K86" s="289"/>
    </row>
    <row r="87" s="1" customFormat="1" ht="15" customHeight="1">
      <c r="B87" s="300"/>
      <c r="C87" s="275" t="s">
        <v>1202</v>
      </c>
      <c r="D87" s="275"/>
      <c r="E87" s="275"/>
      <c r="F87" s="298" t="s">
        <v>1189</v>
      </c>
      <c r="G87" s="299"/>
      <c r="H87" s="275" t="s">
        <v>1203</v>
      </c>
      <c r="I87" s="275" t="s">
        <v>1185</v>
      </c>
      <c r="J87" s="275">
        <v>50</v>
      </c>
      <c r="K87" s="289"/>
    </row>
    <row r="88" s="1" customFormat="1" ht="15" customHeight="1">
      <c r="B88" s="300"/>
      <c r="C88" s="275" t="s">
        <v>1204</v>
      </c>
      <c r="D88" s="275"/>
      <c r="E88" s="275"/>
      <c r="F88" s="298" t="s">
        <v>1189</v>
      </c>
      <c r="G88" s="299"/>
      <c r="H88" s="275" t="s">
        <v>1205</v>
      </c>
      <c r="I88" s="275" t="s">
        <v>1185</v>
      </c>
      <c r="J88" s="275">
        <v>20</v>
      </c>
      <c r="K88" s="289"/>
    </row>
    <row r="89" s="1" customFormat="1" ht="15" customHeight="1">
      <c r="B89" s="300"/>
      <c r="C89" s="275" t="s">
        <v>1206</v>
      </c>
      <c r="D89" s="275"/>
      <c r="E89" s="275"/>
      <c r="F89" s="298" t="s">
        <v>1189</v>
      </c>
      <c r="G89" s="299"/>
      <c r="H89" s="275" t="s">
        <v>1207</v>
      </c>
      <c r="I89" s="275" t="s">
        <v>1185</v>
      </c>
      <c r="J89" s="275">
        <v>20</v>
      </c>
      <c r="K89" s="289"/>
    </row>
    <row r="90" s="1" customFormat="1" ht="15" customHeight="1">
      <c r="B90" s="300"/>
      <c r="C90" s="275" t="s">
        <v>1208</v>
      </c>
      <c r="D90" s="275"/>
      <c r="E90" s="275"/>
      <c r="F90" s="298" t="s">
        <v>1189</v>
      </c>
      <c r="G90" s="299"/>
      <c r="H90" s="275" t="s">
        <v>1209</v>
      </c>
      <c r="I90" s="275" t="s">
        <v>1185</v>
      </c>
      <c r="J90" s="275">
        <v>50</v>
      </c>
      <c r="K90" s="289"/>
    </row>
    <row r="91" s="1" customFormat="1" ht="15" customHeight="1">
      <c r="B91" s="300"/>
      <c r="C91" s="275" t="s">
        <v>1210</v>
      </c>
      <c r="D91" s="275"/>
      <c r="E91" s="275"/>
      <c r="F91" s="298" t="s">
        <v>1189</v>
      </c>
      <c r="G91" s="299"/>
      <c r="H91" s="275" t="s">
        <v>1210</v>
      </c>
      <c r="I91" s="275" t="s">
        <v>1185</v>
      </c>
      <c r="J91" s="275">
        <v>50</v>
      </c>
      <c r="K91" s="289"/>
    </row>
    <row r="92" s="1" customFormat="1" ht="15" customHeight="1">
      <c r="B92" s="300"/>
      <c r="C92" s="275" t="s">
        <v>1211</v>
      </c>
      <c r="D92" s="275"/>
      <c r="E92" s="275"/>
      <c r="F92" s="298" t="s">
        <v>1189</v>
      </c>
      <c r="G92" s="299"/>
      <c r="H92" s="275" t="s">
        <v>1212</v>
      </c>
      <c r="I92" s="275" t="s">
        <v>1185</v>
      </c>
      <c r="J92" s="275">
        <v>255</v>
      </c>
      <c r="K92" s="289"/>
    </row>
    <row r="93" s="1" customFormat="1" ht="15" customHeight="1">
      <c r="B93" s="300"/>
      <c r="C93" s="275" t="s">
        <v>1213</v>
      </c>
      <c r="D93" s="275"/>
      <c r="E93" s="275"/>
      <c r="F93" s="298" t="s">
        <v>1183</v>
      </c>
      <c r="G93" s="299"/>
      <c r="H93" s="275" t="s">
        <v>1214</v>
      </c>
      <c r="I93" s="275" t="s">
        <v>1215</v>
      </c>
      <c r="J93" s="275"/>
      <c r="K93" s="289"/>
    </row>
    <row r="94" s="1" customFormat="1" ht="15" customHeight="1">
      <c r="B94" s="300"/>
      <c r="C94" s="275" t="s">
        <v>1216</v>
      </c>
      <c r="D94" s="275"/>
      <c r="E94" s="275"/>
      <c r="F94" s="298" t="s">
        <v>1183</v>
      </c>
      <c r="G94" s="299"/>
      <c r="H94" s="275" t="s">
        <v>1217</v>
      </c>
      <c r="I94" s="275" t="s">
        <v>1218</v>
      </c>
      <c r="J94" s="275"/>
      <c r="K94" s="289"/>
    </row>
    <row r="95" s="1" customFormat="1" ht="15" customHeight="1">
      <c r="B95" s="300"/>
      <c r="C95" s="275" t="s">
        <v>1219</v>
      </c>
      <c r="D95" s="275"/>
      <c r="E95" s="275"/>
      <c r="F95" s="298" t="s">
        <v>1183</v>
      </c>
      <c r="G95" s="299"/>
      <c r="H95" s="275" t="s">
        <v>1219</v>
      </c>
      <c r="I95" s="275" t="s">
        <v>1218</v>
      </c>
      <c r="J95" s="275"/>
      <c r="K95" s="289"/>
    </row>
    <row r="96" s="1" customFormat="1" ht="15" customHeight="1">
      <c r="B96" s="300"/>
      <c r="C96" s="275" t="s">
        <v>38</v>
      </c>
      <c r="D96" s="275"/>
      <c r="E96" s="275"/>
      <c r="F96" s="298" t="s">
        <v>1183</v>
      </c>
      <c r="G96" s="299"/>
      <c r="H96" s="275" t="s">
        <v>1220</v>
      </c>
      <c r="I96" s="275" t="s">
        <v>1218</v>
      </c>
      <c r="J96" s="275"/>
      <c r="K96" s="289"/>
    </row>
    <row r="97" s="1" customFormat="1" ht="15" customHeight="1">
      <c r="B97" s="300"/>
      <c r="C97" s="275" t="s">
        <v>48</v>
      </c>
      <c r="D97" s="275"/>
      <c r="E97" s="275"/>
      <c r="F97" s="298" t="s">
        <v>1183</v>
      </c>
      <c r="G97" s="299"/>
      <c r="H97" s="275" t="s">
        <v>1221</v>
      </c>
      <c r="I97" s="275" t="s">
        <v>1218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1222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1177</v>
      </c>
      <c r="D103" s="290"/>
      <c r="E103" s="290"/>
      <c r="F103" s="290" t="s">
        <v>1178</v>
      </c>
      <c r="G103" s="291"/>
      <c r="H103" s="290" t="s">
        <v>54</v>
      </c>
      <c r="I103" s="290" t="s">
        <v>57</v>
      </c>
      <c r="J103" s="290" t="s">
        <v>1179</v>
      </c>
      <c r="K103" s="289"/>
    </row>
    <row r="104" s="1" customFormat="1" ht="17.25" customHeight="1">
      <c r="B104" s="287"/>
      <c r="C104" s="292" t="s">
        <v>1180</v>
      </c>
      <c r="D104" s="292"/>
      <c r="E104" s="292"/>
      <c r="F104" s="293" t="s">
        <v>1181</v>
      </c>
      <c r="G104" s="294"/>
      <c r="H104" s="292"/>
      <c r="I104" s="292"/>
      <c r="J104" s="292" t="s">
        <v>1182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53</v>
      </c>
      <c r="D106" s="297"/>
      <c r="E106" s="297"/>
      <c r="F106" s="298" t="s">
        <v>1183</v>
      </c>
      <c r="G106" s="275"/>
      <c r="H106" s="275" t="s">
        <v>1223</v>
      </c>
      <c r="I106" s="275" t="s">
        <v>1185</v>
      </c>
      <c r="J106" s="275">
        <v>20</v>
      </c>
      <c r="K106" s="289"/>
    </row>
    <row r="107" s="1" customFormat="1" ht="15" customHeight="1">
      <c r="B107" s="287"/>
      <c r="C107" s="275" t="s">
        <v>1186</v>
      </c>
      <c r="D107" s="275"/>
      <c r="E107" s="275"/>
      <c r="F107" s="298" t="s">
        <v>1183</v>
      </c>
      <c r="G107" s="275"/>
      <c r="H107" s="275" t="s">
        <v>1223</v>
      </c>
      <c r="I107" s="275" t="s">
        <v>1185</v>
      </c>
      <c r="J107" s="275">
        <v>120</v>
      </c>
      <c r="K107" s="289"/>
    </row>
    <row r="108" s="1" customFormat="1" ht="15" customHeight="1">
      <c r="B108" s="300"/>
      <c r="C108" s="275" t="s">
        <v>1188</v>
      </c>
      <c r="D108" s="275"/>
      <c r="E108" s="275"/>
      <c r="F108" s="298" t="s">
        <v>1189</v>
      </c>
      <c r="G108" s="275"/>
      <c r="H108" s="275" t="s">
        <v>1223</v>
      </c>
      <c r="I108" s="275" t="s">
        <v>1185</v>
      </c>
      <c r="J108" s="275">
        <v>50</v>
      </c>
      <c r="K108" s="289"/>
    </row>
    <row r="109" s="1" customFormat="1" ht="15" customHeight="1">
      <c r="B109" s="300"/>
      <c r="C109" s="275" t="s">
        <v>1191</v>
      </c>
      <c r="D109" s="275"/>
      <c r="E109" s="275"/>
      <c r="F109" s="298" t="s">
        <v>1183</v>
      </c>
      <c r="G109" s="275"/>
      <c r="H109" s="275" t="s">
        <v>1223</v>
      </c>
      <c r="I109" s="275" t="s">
        <v>1193</v>
      </c>
      <c r="J109" s="275"/>
      <c r="K109" s="289"/>
    </row>
    <row r="110" s="1" customFormat="1" ht="15" customHeight="1">
      <c r="B110" s="300"/>
      <c r="C110" s="275" t="s">
        <v>1202</v>
      </c>
      <c r="D110" s="275"/>
      <c r="E110" s="275"/>
      <c r="F110" s="298" t="s">
        <v>1189</v>
      </c>
      <c r="G110" s="275"/>
      <c r="H110" s="275" t="s">
        <v>1223</v>
      </c>
      <c r="I110" s="275" t="s">
        <v>1185</v>
      </c>
      <c r="J110" s="275">
        <v>50</v>
      </c>
      <c r="K110" s="289"/>
    </row>
    <row r="111" s="1" customFormat="1" ht="15" customHeight="1">
      <c r="B111" s="300"/>
      <c r="C111" s="275" t="s">
        <v>1210</v>
      </c>
      <c r="D111" s="275"/>
      <c r="E111" s="275"/>
      <c r="F111" s="298" t="s">
        <v>1189</v>
      </c>
      <c r="G111" s="275"/>
      <c r="H111" s="275" t="s">
        <v>1223</v>
      </c>
      <c r="I111" s="275" t="s">
        <v>1185</v>
      </c>
      <c r="J111" s="275">
        <v>50</v>
      </c>
      <c r="K111" s="289"/>
    </row>
    <row r="112" s="1" customFormat="1" ht="15" customHeight="1">
      <c r="B112" s="300"/>
      <c r="C112" s="275" t="s">
        <v>1208</v>
      </c>
      <c r="D112" s="275"/>
      <c r="E112" s="275"/>
      <c r="F112" s="298" t="s">
        <v>1189</v>
      </c>
      <c r="G112" s="275"/>
      <c r="H112" s="275" t="s">
        <v>1223</v>
      </c>
      <c r="I112" s="275" t="s">
        <v>1185</v>
      </c>
      <c r="J112" s="275">
        <v>50</v>
      </c>
      <c r="K112" s="289"/>
    </row>
    <row r="113" s="1" customFormat="1" ht="15" customHeight="1">
      <c r="B113" s="300"/>
      <c r="C113" s="275" t="s">
        <v>53</v>
      </c>
      <c r="D113" s="275"/>
      <c r="E113" s="275"/>
      <c r="F113" s="298" t="s">
        <v>1183</v>
      </c>
      <c r="G113" s="275"/>
      <c r="H113" s="275" t="s">
        <v>1224</v>
      </c>
      <c r="I113" s="275" t="s">
        <v>1185</v>
      </c>
      <c r="J113" s="275">
        <v>20</v>
      </c>
      <c r="K113" s="289"/>
    </row>
    <row r="114" s="1" customFormat="1" ht="15" customHeight="1">
      <c r="B114" s="300"/>
      <c r="C114" s="275" t="s">
        <v>1225</v>
      </c>
      <c r="D114" s="275"/>
      <c r="E114" s="275"/>
      <c r="F114" s="298" t="s">
        <v>1183</v>
      </c>
      <c r="G114" s="275"/>
      <c r="H114" s="275" t="s">
        <v>1226</v>
      </c>
      <c r="I114" s="275" t="s">
        <v>1185</v>
      </c>
      <c r="J114" s="275">
        <v>120</v>
      </c>
      <c r="K114" s="289"/>
    </row>
    <row r="115" s="1" customFormat="1" ht="15" customHeight="1">
      <c r="B115" s="300"/>
      <c r="C115" s="275" t="s">
        <v>38</v>
      </c>
      <c r="D115" s="275"/>
      <c r="E115" s="275"/>
      <c r="F115" s="298" t="s">
        <v>1183</v>
      </c>
      <c r="G115" s="275"/>
      <c r="H115" s="275" t="s">
        <v>1227</v>
      </c>
      <c r="I115" s="275" t="s">
        <v>1218</v>
      </c>
      <c r="J115" s="275"/>
      <c r="K115" s="289"/>
    </row>
    <row r="116" s="1" customFormat="1" ht="15" customHeight="1">
      <c r="B116" s="300"/>
      <c r="C116" s="275" t="s">
        <v>48</v>
      </c>
      <c r="D116" s="275"/>
      <c r="E116" s="275"/>
      <c r="F116" s="298" t="s">
        <v>1183</v>
      </c>
      <c r="G116" s="275"/>
      <c r="H116" s="275" t="s">
        <v>1228</v>
      </c>
      <c r="I116" s="275" t="s">
        <v>1218</v>
      </c>
      <c r="J116" s="275"/>
      <c r="K116" s="289"/>
    </row>
    <row r="117" s="1" customFormat="1" ht="15" customHeight="1">
      <c r="B117" s="300"/>
      <c r="C117" s="275" t="s">
        <v>57</v>
      </c>
      <c r="D117" s="275"/>
      <c r="E117" s="275"/>
      <c r="F117" s="298" t="s">
        <v>1183</v>
      </c>
      <c r="G117" s="275"/>
      <c r="H117" s="275" t="s">
        <v>1229</v>
      </c>
      <c r="I117" s="275" t="s">
        <v>1230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1231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1177</v>
      </c>
      <c r="D123" s="290"/>
      <c r="E123" s="290"/>
      <c r="F123" s="290" t="s">
        <v>1178</v>
      </c>
      <c r="G123" s="291"/>
      <c r="H123" s="290" t="s">
        <v>54</v>
      </c>
      <c r="I123" s="290" t="s">
        <v>57</v>
      </c>
      <c r="J123" s="290" t="s">
        <v>1179</v>
      </c>
      <c r="K123" s="319"/>
    </row>
    <row r="124" s="1" customFormat="1" ht="17.25" customHeight="1">
      <c r="B124" s="318"/>
      <c r="C124" s="292" t="s">
        <v>1180</v>
      </c>
      <c r="D124" s="292"/>
      <c r="E124" s="292"/>
      <c r="F124" s="293" t="s">
        <v>1181</v>
      </c>
      <c r="G124" s="294"/>
      <c r="H124" s="292"/>
      <c r="I124" s="292"/>
      <c r="J124" s="292" t="s">
        <v>1182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1186</v>
      </c>
      <c r="D126" s="297"/>
      <c r="E126" s="297"/>
      <c r="F126" s="298" t="s">
        <v>1183</v>
      </c>
      <c r="G126" s="275"/>
      <c r="H126" s="275" t="s">
        <v>1223</v>
      </c>
      <c r="I126" s="275" t="s">
        <v>1185</v>
      </c>
      <c r="J126" s="275">
        <v>120</v>
      </c>
      <c r="K126" s="323"/>
    </row>
    <row r="127" s="1" customFormat="1" ht="15" customHeight="1">
      <c r="B127" s="320"/>
      <c r="C127" s="275" t="s">
        <v>1232</v>
      </c>
      <c r="D127" s="275"/>
      <c r="E127" s="275"/>
      <c r="F127" s="298" t="s">
        <v>1183</v>
      </c>
      <c r="G127" s="275"/>
      <c r="H127" s="275" t="s">
        <v>1233</v>
      </c>
      <c r="I127" s="275" t="s">
        <v>1185</v>
      </c>
      <c r="J127" s="275" t="s">
        <v>1234</v>
      </c>
      <c r="K127" s="323"/>
    </row>
    <row r="128" s="1" customFormat="1" ht="15" customHeight="1">
      <c r="B128" s="320"/>
      <c r="C128" s="275" t="s">
        <v>1131</v>
      </c>
      <c r="D128" s="275"/>
      <c r="E128" s="275"/>
      <c r="F128" s="298" t="s">
        <v>1183</v>
      </c>
      <c r="G128" s="275"/>
      <c r="H128" s="275" t="s">
        <v>1235</v>
      </c>
      <c r="I128" s="275" t="s">
        <v>1185</v>
      </c>
      <c r="J128" s="275" t="s">
        <v>1234</v>
      </c>
      <c r="K128" s="323"/>
    </row>
    <row r="129" s="1" customFormat="1" ht="15" customHeight="1">
      <c r="B129" s="320"/>
      <c r="C129" s="275" t="s">
        <v>1194</v>
      </c>
      <c r="D129" s="275"/>
      <c r="E129" s="275"/>
      <c r="F129" s="298" t="s">
        <v>1189</v>
      </c>
      <c r="G129" s="275"/>
      <c r="H129" s="275" t="s">
        <v>1195</v>
      </c>
      <c r="I129" s="275" t="s">
        <v>1185</v>
      </c>
      <c r="J129" s="275">
        <v>15</v>
      </c>
      <c r="K129" s="323"/>
    </row>
    <row r="130" s="1" customFormat="1" ht="15" customHeight="1">
      <c r="B130" s="320"/>
      <c r="C130" s="301" t="s">
        <v>1196</v>
      </c>
      <c r="D130" s="301"/>
      <c r="E130" s="301"/>
      <c r="F130" s="302" t="s">
        <v>1189</v>
      </c>
      <c r="G130" s="301"/>
      <c r="H130" s="301" t="s">
        <v>1197</v>
      </c>
      <c r="I130" s="301" t="s">
        <v>1185</v>
      </c>
      <c r="J130" s="301">
        <v>15</v>
      </c>
      <c r="K130" s="323"/>
    </row>
    <row r="131" s="1" customFormat="1" ht="15" customHeight="1">
      <c r="B131" s="320"/>
      <c r="C131" s="301" t="s">
        <v>1198</v>
      </c>
      <c r="D131" s="301"/>
      <c r="E131" s="301"/>
      <c r="F131" s="302" t="s">
        <v>1189</v>
      </c>
      <c r="G131" s="301"/>
      <c r="H131" s="301" t="s">
        <v>1199</v>
      </c>
      <c r="I131" s="301" t="s">
        <v>1185</v>
      </c>
      <c r="J131" s="301">
        <v>20</v>
      </c>
      <c r="K131" s="323"/>
    </row>
    <row r="132" s="1" customFormat="1" ht="15" customHeight="1">
      <c r="B132" s="320"/>
      <c r="C132" s="301" t="s">
        <v>1200</v>
      </c>
      <c r="D132" s="301"/>
      <c r="E132" s="301"/>
      <c r="F132" s="302" t="s">
        <v>1189</v>
      </c>
      <c r="G132" s="301"/>
      <c r="H132" s="301" t="s">
        <v>1201</v>
      </c>
      <c r="I132" s="301" t="s">
        <v>1185</v>
      </c>
      <c r="J132" s="301">
        <v>20</v>
      </c>
      <c r="K132" s="323"/>
    </row>
    <row r="133" s="1" customFormat="1" ht="15" customHeight="1">
      <c r="B133" s="320"/>
      <c r="C133" s="275" t="s">
        <v>1188</v>
      </c>
      <c r="D133" s="275"/>
      <c r="E133" s="275"/>
      <c r="F133" s="298" t="s">
        <v>1189</v>
      </c>
      <c r="G133" s="275"/>
      <c r="H133" s="275" t="s">
        <v>1223</v>
      </c>
      <c r="I133" s="275" t="s">
        <v>1185</v>
      </c>
      <c r="J133" s="275">
        <v>50</v>
      </c>
      <c r="K133" s="323"/>
    </row>
    <row r="134" s="1" customFormat="1" ht="15" customHeight="1">
      <c r="B134" s="320"/>
      <c r="C134" s="275" t="s">
        <v>1202</v>
      </c>
      <c r="D134" s="275"/>
      <c r="E134" s="275"/>
      <c r="F134" s="298" t="s">
        <v>1189</v>
      </c>
      <c r="G134" s="275"/>
      <c r="H134" s="275" t="s">
        <v>1223</v>
      </c>
      <c r="I134" s="275" t="s">
        <v>1185</v>
      </c>
      <c r="J134" s="275">
        <v>50</v>
      </c>
      <c r="K134" s="323"/>
    </row>
    <row r="135" s="1" customFormat="1" ht="15" customHeight="1">
      <c r="B135" s="320"/>
      <c r="C135" s="275" t="s">
        <v>1208</v>
      </c>
      <c r="D135" s="275"/>
      <c r="E135" s="275"/>
      <c r="F135" s="298" t="s">
        <v>1189</v>
      </c>
      <c r="G135" s="275"/>
      <c r="H135" s="275" t="s">
        <v>1223</v>
      </c>
      <c r="I135" s="275" t="s">
        <v>1185</v>
      </c>
      <c r="J135" s="275">
        <v>50</v>
      </c>
      <c r="K135" s="323"/>
    </row>
    <row r="136" s="1" customFormat="1" ht="15" customHeight="1">
      <c r="B136" s="320"/>
      <c r="C136" s="275" t="s">
        <v>1210</v>
      </c>
      <c r="D136" s="275"/>
      <c r="E136" s="275"/>
      <c r="F136" s="298" t="s">
        <v>1189</v>
      </c>
      <c r="G136" s="275"/>
      <c r="H136" s="275" t="s">
        <v>1223</v>
      </c>
      <c r="I136" s="275" t="s">
        <v>1185</v>
      </c>
      <c r="J136" s="275">
        <v>50</v>
      </c>
      <c r="K136" s="323"/>
    </row>
    <row r="137" s="1" customFormat="1" ht="15" customHeight="1">
      <c r="B137" s="320"/>
      <c r="C137" s="275" t="s">
        <v>1211</v>
      </c>
      <c r="D137" s="275"/>
      <c r="E137" s="275"/>
      <c r="F137" s="298" t="s">
        <v>1189</v>
      </c>
      <c r="G137" s="275"/>
      <c r="H137" s="275" t="s">
        <v>1236</v>
      </c>
      <c r="I137" s="275" t="s">
        <v>1185</v>
      </c>
      <c r="J137" s="275">
        <v>255</v>
      </c>
      <c r="K137" s="323"/>
    </row>
    <row r="138" s="1" customFormat="1" ht="15" customHeight="1">
      <c r="B138" s="320"/>
      <c r="C138" s="275" t="s">
        <v>1213</v>
      </c>
      <c r="D138" s="275"/>
      <c r="E138" s="275"/>
      <c r="F138" s="298" t="s">
        <v>1183</v>
      </c>
      <c r="G138" s="275"/>
      <c r="H138" s="275" t="s">
        <v>1237</v>
      </c>
      <c r="I138" s="275" t="s">
        <v>1215</v>
      </c>
      <c r="J138" s="275"/>
      <c r="K138" s="323"/>
    </row>
    <row r="139" s="1" customFormat="1" ht="15" customHeight="1">
      <c r="B139" s="320"/>
      <c r="C139" s="275" t="s">
        <v>1216</v>
      </c>
      <c r="D139" s="275"/>
      <c r="E139" s="275"/>
      <c r="F139" s="298" t="s">
        <v>1183</v>
      </c>
      <c r="G139" s="275"/>
      <c r="H139" s="275" t="s">
        <v>1238</v>
      </c>
      <c r="I139" s="275" t="s">
        <v>1218</v>
      </c>
      <c r="J139" s="275"/>
      <c r="K139" s="323"/>
    </row>
    <row r="140" s="1" customFormat="1" ht="15" customHeight="1">
      <c r="B140" s="320"/>
      <c r="C140" s="275" t="s">
        <v>1219</v>
      </c>
      <c r="D140" s="275"/>
      <c r="E140" s="275"/>
      <c r="F140" s="298" t="s">
        <v>1183</v>
      </c>
      <c r="G140" s="275"/>
      <c r="H140" s="275" t="s">
        <v>1219</v>
      </c>
      <c r="I140" s="275" t="s">
        <v>1218</v>
      </c>
      <c r="J140" s="275"/>
      <c r="K140" s="323"/>
    </row>
    <row r="141" s="1" customFormat="1" ht="15" customHeight="1">
      <c r="B141" s="320"/>
      <c r="C141" s="275" t="s">
        <v>38</v>
      </c>
      <c r="D141" s="275"/>
      <c r="E141" s="275"/>
      <c r="F141" s="298" t="s">
        <v>1183</v>
      </c>
      <c r="G141" s="275"/>
      <c r="H141" s="275" t="s">
        <v>1239</v>
      </c>
      <c r="I141" s="275" t="s">
        <v>1218</v>
      </c>
      <c r="J141" s="275"/>
      <c r="K141" s="323"/>
    </row>
    <row r="142" s="1" customFormat="1" ht="15" customHeight="1">
      <c r="B142" s="320"/>
      <c r="C142" s="275" t="s">
        <v>1240</v>
      </c>
      <c r="D142" s="275"/>
      <c r="E142" s="275"/>
      <c r="F142" s="298" t="s">
        <v>1183</v>
      </c>
      <c r="G142" s="275"/>
      <c r="H142" s="275" t="s">
        <v>1241</v>
      </c>
      <c r="I142" s="275" t="s">
        <v>1218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1242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1177</v>
      </c>
      <c r="D148" s="290"/>
      <c r="E148" s="290"/>
      <c r="F148" s="290" t="s">
        <v>1178</v>
      </c>
      <c r="G148" s="291"/>
      <c r="H148" s="290" t="s">
        <v>54</v>
      </c>
      <c r="I148" s="290" t="s">
        <v>57</v>
      </c>
      <c r="J148" s="290" t="s">
        <v>1179</v>
      </c>
      <c r="K148" s="289"/>
    </row>
    <row r="149" s="1" customFormat="1" ht="17.25" customHeight="1">
      <c r="B149" s="287"/>
      <c r="C149" s="292" t="s">
        <v>1180</v>
      </c>
      <c r="D149" s="292"/>
      <c r="E149" s="292"/>
      <c r="F149" s="293" t="s">
        <v>1181</v>
      </c>
      <c r="G149" s="294"/>
      <c r="H149" s="292"/>
      <c r="I149" s="292"/>
      <c r="J149" s="292" t="s">
        <v>1182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1186</v>
      </c>
      <c r="D151" s="275"/>
      <c r="E151" s="275"/>
      <c r="F151" s="328" t="s">
        <v>1183</v>
      </c>
      <c r="G151" s="275"/>
      <c r="H151" s="327" t="s">
        <v>1223</v>
      </c>
      <c r="I151" s="327" t="s">
        <v>1185</v>
      </c>
      <c r="J151" s="327">
        <v>120</v>
      </c>
      <c r="K151" s="323"/>
    </row>
    <row r="152" s="1" customFormat="1" ht="15" customHeight="1">
      <c r="B152" s="300"/>
      <c r="C152" s="327" t="s">
        <v>1232</v>
      </c>
      <c r="D152" s="275"/>
      <c r="E152" s="275"/>
      <c r="F152" s="328" t="s">
        <v>1183</v>
      </c>
      <c r="G152" s="275"/>
      <c r="H152" s="327" t="s">
        <v>1243</v>
      </c>
      <c r="I152" s="327" t="s">
        <v>1185</v>
      </c>
      <c r="J152" s="327" t="s">
        <v>1234</v>
      </c>
      <c r="K152" s="323"/>
    </row>
    <row r="153" s="1" customFormat="1" ht="15" customHeight="1">
      <c r="B153" s="300"/>
      <c r="C153" s="327" t="s">
        <v>1131</v>
      </c>
      <c r="D153" s="275"/>
      <c r="E153" s="275"/>
      <c r="F153" s="328" t="s">
        <v>1183</v>
      </c>
      <c r="G153" s="275"/>
      <c r="H153" s="327" t="s">
        <v>1244</v>
      </c>
      <c r="I153" s="327" t="s">
        <v>1185</v>
      </c>
      <c r="J153" s="327" t="s">
        <v>1234</v>
      </c>
      <c r="K153" s="323"/>
    </row>
    <row r="154" s="1" customFormat="1" ht="15" customHeight="1">
      <c r="B154" s="300"/>
      <c r="C154" s="327" t="s">
        <v>1188</v>
      </c>
      <c r="D154" s="275"/>
      <c r="E154" s="275"/>
      <c r="F154" s="328" t="s">
        <v>1189</v>
      </c>
      <c r="G154" s="275"/>
      <c r="H154" s="327" t="s">
        <v>1223</v>
      </c>
      <c r="I154" s="327" t="s">
        <v>1185</v>
      </c>
      <c r="J154" s="327">
        <v>50</v>
      </c>
      <c r="K154" s="323"/>
    </row>
    <row r="155" s="1" customFormat="1" ht="15" customHeight="1">
      <c r="B155" s="300"/>
      <c r="C155" s="327" t="s">
        <v>1191</v>
      </c>
      <c r="D155" s="275"/>
      <c r="E155" s="275"/>
      <c r="F155" s="328" t="s">
        <v>1183</v>
      </c>
      <c r="G155" s="275"/>
      <c r="H155" s="327" t="s">
        <v>1223</v>
      </c>
      <c r="I155" s="327" t="s">
        <v>1193</v>
      </c>
      <c r="J155" s="327"/>
      <c r="K155" s="323"/>
    </row>
    <row r="156" s="1" customFormat="1" ht="15" customHeight="1">
      <c r="B156" s="300"/>
      <c r="C156" s="327" t="s">
        <v>1202</v>
      </c>
      <c r="D156" s="275"/>
      <c r="E156" s="275"/>
      <c r="F156" s="328" t="s">
        <v>1189</v>
      </c>
      <c r="G156" s="275"/>
      <c r="H156" s="327" t="s">
        <v>1223</v>
      </c>
      <c r="I156" s="327" t="s">
        <v>1185</v>
      </c>
      <c r="J156" s="327">
        <v>50</v>
      </c>
      <c r="K156" s="323"/>
    </row>
    <row r="157" s="1" customFormat="1" ht="15" customHeight="1">
      <c r="B157" s="300"/>
      <c r="C157" s="327" t="s">
        <v>1210</v>
      </c>
      <c r="D157" s="275"/>
      <c r="E157" s="275"/>
      <c r="F157" s="328" t="s">
        <v>1189</v>
      </c>
      <c r="G157" s="275"/>
      <c r="H157" s="327" t="s">
        <v>1223</v>
      </c>
      <c r="I157" s="327" t="s">
        <v>1185</v>
      </c>
      <c r="J157" s="327">
        <v>50</v>
      </c>
      <c r="K157" s="323"/>
    </row>
    <row r="158" s="1" customFormat="1" ht="15" customHeight="1">
      <c r="B158" s="300"/>
      <c r="C158" s="327" t="s">
        <v>1208</v>
      </c>
      <c r="D158" s="275"/>
      <c r="E158" s="275"/>
      <c r="F158" s="328" t="s">
        <v>1189</v>
      </c>
      <c r="G158" s="275"/>
      <c r="H158" s="327" t="s">
        <v>1223</v>
      </c>
      <c r="I158" s="327" t="s">
        <v>1185</v>
      </c>
      <c r="J158" s="327">
        <v>50</v>
      </c>
      <c r="K158" s="323"/>
    </row>
    <row r="159" s="1" customFormat="1" ht="15" customHeight="1">
      <c r="B159" s="300"/>
      <c r="C159" s="327" t="s">
        <v>96</v>
      </c>
      <c r="D159" s="275"/>
      <c r="E159" s="275"/>
      <c r="F159" s="328" t="s">
        <v>1183</v>
      </c>
      <c r="G159" s="275"/>
      <c r="H159" s="327" t="s">
        <v>1245</v>
      </c>
      <c r="I159" s="327" t="s">
        <v>1185</v>
      </c>
      <c r="J159" s="327" t="s">
        <v>1246</v>
      </c>
      <c r="K159" s="323"/>
    </row>
    <row r="160" s="1" customFormat="1" ht="15" customHeight="1">
      <c r="B160" s="300"/>
      <c r="C160" s="327" t="s">
        <v>1247</v>
      </c>
      <c r="D160" s="275"/>
      <c r="E160" s="275"/>
      <c r="F160" s="328" t="s">
        <v>1183</v>
      </c>
      <c r="G160" s="275"/>
      <c r="H160" s="327" t="s">
        <v>1248</v>
      </c>
      <c r="I160" s="327" t="s">
        <v>1218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1249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1177</v>
      </c>
      <c r="D166" s="290"/>
      <c r="E166" s="290"/>
      <c r="F166" s="290" t="s">
        <v>1178</v>
      </c>
      <c r="G166" s="332"/>
      <c r="H166" s="333" t="s">
        <v>54</v>
      </c>
      <c r="I166" s="333" t="s">
        <v>57</v>
      </c>
      <c r="J166" s="290" t="s">
        <v>1179</v>
      </c>
      <c r="K166" s="267"/>
    </row>
    <row r="167" s="1" customFormat="1" ht="17.25" customHeight="1">
      <c r="B167" s="268"/>
      <c r="C167" s="292" t="s">
        <v>1180</v>
      </c>
      <c r="D167" s="292"/>
      <c r="E167" s="292"/>
      <c r="F167" s="293" t="s">
        <v>1181</v>
      </c>
      <c r="G167" s="334"/>
      <c r="H167" s="335"/>
      <c r="I167" s="335"/>
      <c r="J167" s="292" t="s">
        <v>1182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1186</v>
      </c>
      <c r="D169" s="275"/>
      <c r="E169" s="275"/>
      <c r="F169" s="298" t="s">
        <v>1183</v>
      </c>
      <c r="G169" s="275"/>
      <c r="H169" s="275" t="s">
        <v>1223</v>
      </c>
      <c r="I169" s="275" t="s">
        <v>1185</v>
      </c>
      <c r="J169" s="275">
        <v>120</v>
      </c>
      <c r="K169" s="323"/>
    </row>
    <row r="170" s="1" customFormat="1" ht="15" customHeight="1">
      <c r="B170" s="300"/>
      <c r="C170" s="275" t="s">
        <v>1232</v>
      </c>
      <c r="D170" s="275"/>
      <c r="E170" s="275"/>
      <c r="F170" s="298" t="s">
        <v>1183</v>
      </c>
      <c r="G170" s="275"/>
      <c r="H170" s="275" t="s">
        <v>1233</v>
      </c>
      <c r="I170" s="275" t="s">
        <v>1185</v>
      </c>
      <c r="J170" s="275" t="s">
        <v>1234</v>
      </c>
      <c r="K170" s="323"/>
    </row>
    <row r="171" s="1" customFormat="1" ht="15" customHeight="1">
      <c r="B171" s="300"/>
      <c r="C171" s="275" t="s">
        <v>1131</v>
      </c>
      <c r="D171" s="275"/>
      <c r="E171" s="275"/>
      <c r="F171" s="298" t="s">
        <v>1183</v>
      </c>
      <c r="G171" s="275"/>
      <c r="H171" s="275" t="s">
        <v>1250</v>
      </c>
      <c r="I171" s="275" t="s">
        <v>1185</v>
      </c>
      <c r="J171" s="275" t="s">
        <v>1234</v>
      </c>
      <c r="K171" s="323"/>
    </row>
    <row r="172" s="1" customFormat="1" ht="15" customHeight="1">
      <c r="B172" s="300"/>
      <c r="C172" s="275" t="s">
        <v>1188</v>
      </c>
      <c r="D172" s="275"/>
      <c r="E172" s="275"/>
      <c r="F172" s="298" t="s">
        <v>1189</v>
      </c>
      <c r="G172" s="275"/>
      <c r="H172" s="275" t="s">
        <v>1250</v>
      </c>
      <c r="I172" s="275" t="s">
        <v>1185</v>
      </c>
      <c r="J172" s="275">
        <v>50</v>
      </c>
      <c r="K172" s="323"/>
    </row>
    <row r="173" s="1" customFormat="1" ht="15" customHeight="1">
      <c r="B173" s="300"/>
      <c r="C173" s="275" t="s">
        <v>1191</v>
      </c>
      <c r="D173" s="275"/>
      <c r="E173" s="275"/>
      <c r="F173" s="298" t="s">
        <v>1183</v>
      </c>
      <c r="G173" s="275"/>
      <c r="H173" s="275" t="s">
        <v>1250</v>
      </c>
      <c r="I173" s="275" t="s">
        <v>1193</v>
      </c>
      <c r="J173" s="275"/>
      <c r="K173" s="323"/>
    </row>
    <row r="174" s="1" customFormat="1" ht="15" customHeight="1">
      <c r="B174" s="300"/>
      <c r="C174" s="275" t="s">
        <v>1202</v>
      </c>
      <c r="D174" s="275"/>
      <c r="E174" s="275"/>
      <c r="F174" s="298" t="s">
        <v>1189</v>
      </c>
      <c r="G174" s="275"/>
      <c r="H174" s="275" t="s">
        <v>1250</v>
      </c>
      <c r="I174" s="275" t="s">
        <v>1185</v>
      </c>
      <c r="J174" s="275">
        <v>50</v>
      </c>
      <c r="K174" s="323"/>
    </row>
    <row r="175" s="1" customFormat="1" ht="15" customHeight="1">
      <c r="B175" s="300"/>
      <c r="C175" s="275" t="s">
        <v>1210</v>
      </c>
      <c r="D175" s="275"/>
      <c r="E175" s="275"/>
      <c r="F175" s="298" t="s">
        <v>1189</v>
      </c>
      <c r="G175" s="275"/>
      <c r="H175" s="275" t="s">
        <v>1250</v>
      </c>
      <c r="I175" s="275" t="s">
        <v>1185</v>
      </c>
      <c r="J175" s="275">
        <v>50</v>
      </c>
      <c r="K175" s="323"/>
    </row>
    <row r="176" s="1" customFormat="1" ht="15" customHeight="1">
      <c r="B176" s="300"/>
      <c r="C176" s="275" t="s">
        <v>1208</v>
      </c>
      <c r="D176" s="275"/>
      <c r="E176" s="275"/>
      <c r="F176" s="298" t="s">
        <v>1189</v>
      </c>
      <c r="G176" s="275"/>
      <c r="H176" s="275" t="s">
        <v>1250</v>
      </c>
      <c r="I176" s="275" t="s">
        <v>1185</v>
      </c>
      <c r="J176" s="275">
        <v>50</v>
      </c>
      <c r="K176" s="323"/>
    </row>
    <row r="177" s="1" customFormat="1" ht="15" customHeight="1">
      <c r="B177" s="300"/>
      <c r="C177" s="275" t="s">
        <v>104</v>
      </c>
      <c r="D177" s="275"/>
      <c r="E177" s="275"/>
      <c r="F177" s="298" t="s">
        <v>1183</v>
      </c>
      <c r="G177" s="275"/>
      <c r="H177" s="275" t="s">
        <v>1251</v>
      </c>
      <c r="I177" s="275" t="s">
        <v>1252</v>
      </c>
      <c r="J177" s="275"/>
      <c r="K177" s="323"/>
    </row>
    <row r="178" s="1" customFormat="1" ht="15" customHeight="1">
      <c r="B178" s="300"/>
      <c r="C178" s="275" t="s">
        <v>57</v>
      </c>
      <c r="D178" s="275"/>
      <c r="E178" s="275"/>
      <c r="F178" s="298" t="s">
        <v>1183</v>
      </c>
      <c r="G178" s="275"/>
      <c r="H178" s="275" t="s">
        <v>1253</v>
      </c>
      <c r="I178" s="275" t="s">
        <v>1254</v>
      </c>
      <c r="J178" s="275">
        <v>1</v>
      </c>
      <c r="K178" s="323"/>
    </row>
    <row r="179" s="1" customFormat="1" ht="15" customHeight="1">
      <c r="B179" s="300"/>
      <c r="C179" s="275" t="s">
        <v>53</v>
      </c>
      <c r="D179" s="275"/>
      <c r="E179" s="275"/>
      <c r="F179" s="298" t="s">
        <v>1183</v>
      </c>
      <c r="G179" s="275"/>
      <c r="H179" s="275" t="s">
        <v>1255</v>
      </c>
      <c r="I179" s="275" t="s">
        <v>1185</v>
      </c>
      <c r="J179" s="275">
        <v>20</v>
      </c>
      <c r="K179" s="323"/>
    </row>
    <row r="180" s="1" customFormat="1" ht="15" customHeight="1">
      <c r="B180" s="300"/>
      <c r="C180" s="275" t="s">
        <v>54</v>
      </c>
      <c r="D180" s="275"/>
      <c r="E180" s="275"/>
      <c r="F180" s="298" t="s">
        <v>1183</v>
      </c>
      <c r="G180" s="275"/>
      <c r="H180" s="275" t="s">
        <v>1256</v>
      </c>
      <c r="I180" s="275" t="s">
        <v>1185</v>
      </c>
      <c r="J180" s="275">
        <v>255</v>
      </c>
      <c r="K180" s="323"/>
    </row>
    <row r="181" s="1" customFormat="1" ht="15" customHeight="1">
      <c r="B181" s="300"/>
      <c r="C181" s="275" t="s">
        <v>105</v>
      </c>
      <c r="D181" s="275"/>
      <c r="E181" s="275"/>
      <c r="F181" s="298" t="s">
        <v>1183</v>
      </c>
      <c r="G181" s="275"/>
      <c r="H181" s="275" t="s">
        <v>1147</v>
      </c>
      <c r="I181" s="275" t="s">
        <v>1185</v>
      </c>
      <c r="J181" s="275">
        <v>10</v>
      </c>
      <c r="K181" s="323"/>
    </row>
    <row r="182" s="1" customFormat="1" ht="15" customHeight="1">
      <c r="B182" s="300"/>
      <c r="C182" s="275" t="s">
        <v>106</v>
      </c>
      <c r="D182" s="275"/>
      <c r="E182" s="275"/>
      <c r="F182" s="298" t="s">
        <v>1183</v>
      </c>
      <c r="G182" s="275"/>
      <c r="H182" s="275" t="s">
        <v>1257</v>
      </c>
      <c r="I182" s="275" t="s">
        <v>1218</v>
      </c>
      <c r="J182" s="275"/>
      <c r="K182" s="323"/>
    </row>
    <row r="183" s="1" customFormat="1" ht="15" customHeight="1">
      <c r="B183" s="300"/>
      <c r="C183" s="275" t="s">
        <v>1258</v>
      </c>
      <c r="D183" s="275"/>
      <c r="E183" s="275"/>
      <c r="F183" s="298" t="s">
        <v>1183</v>
      </c>
      <c r="G183" s="275"/>
      <c r="H183" s="275" t="s">
        <v>1259</v>
      </c>
      <c r="I183" s="275" t="s">
        <v>1218</v>
      </c>
      <c r="J183" s="275"/>
      <c r="K183" s="323"/>
    </row>
    <row r="184" s="1" customFormat="1" ht="15" customHeight="1">
      <c r="B184" s="300"/>
      <c r="C184" s="275" t="s">
        <v>1247</v>
      </c>
      <c r="D184" s="275"/>
      <c r="E184" s="275"/>
      <c r="F184" s="298" t="s">
        <v>1183</v>
      </c>
      <c r="G184" s="275"/>
      <c r="H184" s="275" t="s">
        <v>1260</v>
      </c>
      <c r="I184" s="275" t="s">
        <v>1218</v>
      </c>
      <c r="J184" s="275"/>
      <c r="K184" s="323"/>
    </row>
    <row r="185" s="1" customFormat="1" ht="15" customHeight="1">
      <c r="B185" s="300"/>
      <c r="C185" s="275" t="s">
        <v>108</v>
      </c>
      <c r="D185" s="275"/>
      <c r="E185" s="275"/>
      <c r="F185" s="298" t="s">
        <v>1189</v>
      </c>
      <c r="G185" s="275"/>
      <c r="H185" s="275" t="s">
        <v>1261</v>
      </c>
      <c r="I185" s="275" t="s">
        <v>1185</v>
      </c>
      <c r="J185" s="275">
        <v>50</v>
      </c>
      <c r="K185" s="323"/>
    </row>
    <row r="186" s="1" customFormat="1" ht="15" customHeight="1">
      <c r="B186" s="300"/>
      <c r="C186" s="275" t="s">
        <v>1262</v>
      </c>
      <c r="D186" s="275"/>
      <c r="E186" s="275"/>
      <c r="F186" s="298" t="s">
        <v>1189</v>
      </c>
      <c r="G186" s="275"/>
      <c r="H186" s="275" t="s">
        <v>1263</v>
      </c>
      <c r="I186" s="275" t="s">
        <v>1264</v>
      </c>
      <c r="J186" s="275"/>
      <c r="K186" s="323"/>
    </row>
    <row r="187" s="1" customFormat="1" ht="15" customHeight="1">
      <c r="B187" s="300"/>
      <c r="C187" s="275" t="s">
        <v>1265</v>
      </c>
      <c r="D187" s="275"/>
      <c r="E187" s="275"/>
      <c r="F187" s="298" t="s">
        <v>1189</v>
      </c>
      <c r="G187" s="275"/>
      <c r="H187" s="275" t="s">
        <v>1266</v>
      </c>
      <c r="I187" s="275" t="s">
        <v>1264</v>
      </c>
      <c r="J187" s="275"/>
      <c r="K187" s="323"/>
    </row>
    <row r="188" s="1" customFormat="1" ht="15" customHeight="1">
      <c r="B188" s="300"/>
      <c r="C188" s="275" t="s">
        <v>1267</v>
      </c>
      <c r="D188" s="275"/>
      <c r="E188" s="275"/>
      <c r="F188" s="298" t="s">
        <v>1189</v>
      </c>
      <c r="G188" s="275"/>
      <c r="H188" s="275" t="s">
        <v>1268</v>
      </c>
      <c r="I188" s="275" t="s">
        <v>1264</v>
      </c>
      <c r="J188" s="275"/>
      <c r="K188" s="323"/>
    </row>
    <row r="189" s="1" customFormat="1" ht="15" customHeight="1">
      <c r="B189" s="300"/>
      <c r="C189" s="336" t="s">
        <v>1269</v>
      </c>
      <c r="D189" s="275"/>
      <c r="E189" s="275"/>
      <c r="F189" s="298" t="s">
        <v>1189</v>
      </c>
      <c r="G189" s="275"/>
      <c r="H189" s="275" t="s">
        <v>1270</v>
      </c>
      <c r="I189" s="275" t="s">
        <v>1271</v>
      </c>
      <c r="J189" s="337" t="s">
        <v>1272</v>
      </c>
      <c r="K189" s="323"/>
    </row>
    <row r="190" s="1" customFormat="1" ht="15" customHeight="1">
      <c r="B190" s="300"/>
      <c r="C190" s="336" t="s">
        <v>42</v>
      </c>
      <c r="D190" s="275"/>
      <c r="E190" s="275"/>
      <c r="F190" s="298" t="s">
        <v>1183</v>
      </c>
      <c r="G190" s="275"/>
      <c r="H190" s="272" t="s">
        <v>1273</v>
      </c>
      <c r="I190" s="275" t="s">
        <v>1274</v>
      </c>
      <c r="J190" s="275"/>
      <c r="K190" s="323"/>
    </row>
    <row r="191" s="1" customFormat="1" ht="15" customHeight="1">
      <c r="B191" s="300"/>
      <c r="C191" s="336" t="s">
        <v>1275</v>
      </c>
      <c r="D191" s="275"/>
      <c r="E191" s="275"/>
      <c r="F191" s="298" t="s">
        <v>1183</v>
      </c>
      <c r="G191" s="275"/>
      <c r="H191" s="275" t="s">
        <v>1276</v>
      </c>
      <c r="I191" s="275" t="s">
        <v>1218</v>
      </c>
      <c r="J191" s="275"/>
      <c r="K191" s="323"/>
    </row>
    <row r="192" s="1" customFormat="1" ht="15" customHeight="1">
      <c r="B192" s="300"/>
      <c r="C192" s="336" t="s">
        <v>1277</v>
      </c>
      <c r="D192" s="275"/>
      <c r="E192" s="275"/>
      <c r="F192" s="298" t="s">
        <v>1183</v>
      </c>
      <c r="G192" s="275"/>
      <c r="H192" s="275" t="s">
        <v>1278</v>
      </c>
      <c r="I192" s="275" t="s">
        <v>1218</v>
      </c>
      <c r="J192" s="275"/>
      <c r="K192" s="323"/>
    </row>
    <row r="193" s="1" customFormat="1" ht="15" customHeight="1">
      <c r="B193" s="300"/>
      <c r="C193" s="336" t="s">
        <v>1279</v>
      </c>
      <c r="D193" s="275"/>
      <c r="E193" s="275"/>
      <c r="F193" s="298" t="s">
        <v>1189</v>
      </c>
      <c r="G193" s="275"/>
      <c r="H193" s="275" t="s">
        <v>1280</v>
      </c>
      <c r="I193" s="275" t="s">
        <v>1218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1281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1282</v>
      </c>
      <c r="D200" s="339"/>
      <c r="E200" s="339"/>
      <c r="F200" s="339" t="s">
        <v>1283</v>
      </c>
      <c r="G200" s="340"/>
      <c r="H200" s="339" t="s">
        <v>1284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1274</v>
      </c>
      <c r="D202" s="275"/>
      <c r="E202" s="275"/>
      <c r="F202" s="298" t="s">
        <v>43</v>
      </c>
      <c r="G202" s="275"/>
      <c r="H202" s="275" t="s">
        <v>1285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44</v>
      </c>
      <c r="G203" s="275"/>
      <c r="H203" s="275" t="s">
        <v>1286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47</v>
      </c>
      <c r="G204" s="275"/>
      <c r="H204" s="275" t="s">
        <v>1287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45</v>
      </c>
      <c r="G205" s="275"/>
      <c r="H205" s="275" t="s">
        <v>1288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46</v>
      </c>
      <c r="G206" s="275"/>
      <c r="H206" s="275" t="s">
        <v>1289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1230</v>
      </c>
      <c r="D208" s="275"/>
      <c r="E208" s="275"/>
      <c r="F208" s="298" t="s">
        <v>79</v>
      </c>
      <c r="G208" s="275"/>
      <c r="H208" s="275" t="s">
        <v>1290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1125</v>
      </c>
      <c r="G209" s="275"/>
      <c r="H209" s="275" t="s">
        <v>1126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1123</v>
      </c>
      <c r="G210" s="275"/>
      <c r="H210" s="275" t="s">
        <v>1291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1127</v>
      </c>
      <c r="G211" s="336"/>
      <c r="H211" s="327" t="s">
        <v>1128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1129</v>
      </c>
      <c r="G212" s="336"/>
      <c r="H212" s="327" t="s">
        <v>1106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1254</v>
      </c>
      <c r="D214" s="275"/>
      <c r="E214" s="275"/>
      <c r="F214" s="298">
        <v>1</v>
      </c>
      <c r="G214" s="336"/>
      <c r="H214" s="327" t="s">
        <v>1292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1293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1294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1295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Sedláková Lenka</dc:creator>
  <cp:lastModifiedBy>Sedláková Lenka</cp:lastModifiedBy>
  <dcterms:created xsi:type="dcterms:W3CDTF">2022-01-12T10:03:59Z</dcterms:created>
  <dcterms:modified xsi:type="dcterms:W3CDTF">2022-01-12T10:04:07Z</dcterms:modified>
</cp:coreProperties>
</file>